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Sheet1!$A$3:$M$3</definedName>
  </definedNames>
  <calcPr calcId="144525"/>
</workbook>
</file>

<file path=xl/sharedStrings.xml><?xml version="1.0" encoding="utf-8"?>
<sst xmlns="http://schemas.openxmlformats.org/spreadsheetml/2006/main" count="18" uniqueCount="18">
  <si>
    <t>埇桥区委政法委、国家统计局埇桥调查队公开招聘政府购买服务岗位工作人员面试成绩公示</t>
  </si>
  <si>
    <t>序号</t>
  </si>
  <si>
    <t>招聘单位主管部门</t>
  </si>
  <si>
    <t>职位代码</t>
  </si>
  <si>
    <t>报考号</t>
  </si>
  <si>
    <t>性别</t>
  </si>
  <si>
    <t>面试顺序号</t>
  </si>
  <si>
    <t>面试  成绩</t>
  </si>
  <si>
    <t>国家统计局埇桥调查队</t>
  </si>
  <si>
    <t>6</t>
  </si>
  <si>
    <t>2</t>
  </si>
  <si>
    <t>5</t>
  </si>
  <si>
    <t>8</t>
  </si>
  <si>
    <t>16</t>
  </si>
  <si>
    <t>埇桥区委政法委</t>
  </si>
  <si>
    <t>80.9</t>
  </si>
  <si>
    <t>77.13</t>
  </si>
  <si>
    <t>75.53</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</si>
</sst>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b/>
      <sz val="20"/>
      <name val="宋体"/>
      <charset val="134"/>
    </font>
    <font>
      <b/>
      <sz val="12"/>
      <name val="宋体"/>
      <charset val="134"/>
    </font>
    <font>
      <sz val="11"/>
      <name val="宋体"/>
      <charset val="134"/>
      <scheme val="minor"/>
    </font>
    <font>
      <b/>
      <sz val="10"/>
      <color theme="1"/>
      <name val="宋体"/>
      <charset val="134"/>
      <scheme val="minor"/>
    </font>
    <font>
      <b/>
      <sz val="11"/>
      <color theme="1"/>
      <name val="宋体"/>
      <charset val="134"/>
      <scheme val="minor"/>
    </font>
    <font>
      <sz val="10"/>
      <color theme="1"/>
      <name val="宋体"/>
      <charset val="134"/>
      <scheme val="minor"/>
    </font>
    <font>
      <sz val="12"/>
      <name val="宋体"/>
      <charset val="134"/>
    </font>
    <font>
      <b/>
      <sz val="11"/>
      <name val="宋体"/>
      <charset val="134"/>
      <scheme val="minor"/>
    </font>
    <font>
      <u/>
      <sz val="11"/>
      <color rgb="FF0000FF"/>
      <name val="宋体"/>
      <charset val="0"/>
      <scheme val="minor"/>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4"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2" fillId="6" borderId="0" applyNumberFormat="0" applyBorder="0" applyAlignment="0" applyProtection="0">
      <alignment vertical="center"/>
    </xf>
    <xf numFmtId="0" fontId="18" fillId="0" borderId="7" applyNumberFormat="0" applyFill="0" applyAlignment="0" applyProtection="0">
      <alignment vertical="center"/>
    </xf>
    <xf numFmtId="0" fontId="12" fillId="5" borderId="0" applyNumberFormat="0" applyBorder="0" applyAlignment="0" applyProtection="0">
      <alignment vertical="center"/>
    </xf>
    <xf numFmtId="0" fontId="14" fillId="13" borderId="4" applyNumberFormat="0" applyAlignment="0" applyProtection="0">
      <alignment vertical="center"/>
    </xf>
    <xf numFmtId="0" fontId="16" fillId="13" borderId="3" applyNumberFormat="0" applyAlignment="0" applyProtection="0">
      <alignment vertical="center"/>
    </xf>
    <xf numFmtId="0" fontId="25" fillId="22" borderId="8" applyNumberFormat="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22" fillId="0" borderId="5" applyNumberFormat="0" applyFill="0" applyAlignment="0" applyProtection="0">
      <alignment vertical="center"/>
    </xf>
    <xf numFmtId="0" fontId="26" fillId="0" borderId="9" applyNumberFormat="0" applyFill="0" applyAlignment="0" applyProtection="0">
      <alignment vertical="center"/>
    </xf>
    <xf numFmtId="0" fontId="10" fillId="3" borderId="0" applyNumberFormat="0" applyBorder="0" applyAlignment="0" applyProtection="0">
      <alignment vertical="center"/>
    </xf>
    <xf numFmtId="0" fontId="27" fillId="29" borderId="0" applyNumberFormat="0" applyBorder="0" applyAlignment="0" applyProtection="0">
      <alignment vertical="center"/>
    </xf>
    <xf numFmtId="0" fontId="11" fillId="28" borderId="0" applyNumberFormat="0" applyBorder="0" applyAlignment="0" applyProtection="0">
      <alignment vertical="center"/>
    </xf>
    <xf numFmtId="0" fontId="12" fillId="32" borderId="0" applyNumberFormat="0" applyBorder="0" applyAlignment="0" applyProtection="0">
      <alignment vertical="center"/>
    </xf>
    <xf numFmtId="0" fontId="11" fillId="20"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Alignment="0" applyProtection="0">
      <alignment vertical="center"/>
    </xf>
    <xf numFmtId="0" fontId="11" fillId="18" borderId="0" applyNumberFormat="0" applyBorder="0" applyAlignment="0" applyProtection="0">
      <alignment vertical="center"/>
    </xf>
    <xf numFmtId="0" fontId="11" fillId="24" borderId="0" applyNumberFormat="0" applyBorder="0" applyAlignment="0" applyProtection="0">
      <alignment vertical="center"/>
    </xf>
    <xf numFmtId="0" fontId="12" fillId="10" borderId="0" applyNumberFormat="0" applyBorder="0" applyAlignment="0" applyProtection="0">
      <alignment vertical="center"/>
    </xf>
    <xf numFmtId="0" fontId="11" fillId="3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1" fillId="9" borderId="0" applyNumberFormat="0" applyBorder="0" applyAlignment="0" applyProtection="0">
      <alignment vertical="center"/>
    </xf>
    <xf numFmtId="0" fontId="12" fillId="15" borderId="0" applyNumberFormat="0" applyBorder="0" applyAlignment="0" applyProtection="0">
      <alignment vertical="center"/>
    </xf>
  </cellStyleXfs>
  <cellXfs count="25">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tabSelected="1" workbookViewId="0">
      <selection activeCell="G41" sqref="G41"/>
    </sheetView>
  </sheetViews>
  <sheetFormatPr defaultColWidth="8.725" defaultRowHeight="13.5" outlineLevelCol="6"/>
  <cols>
    <col min="1" max="1" width="8.725" style="2"/>
    <col min="2" max="2" width="12" style="3" customWidth="1"/>
    <col min="3" max="3" width="11.5" style="1" customWidth="1"/>
    <col min="4" max="4" width="17.375" style="4" customWidth="1"/>
    <col min="5" max="5" width="8.725" style="1"/>
    <col min="6" max="6" width="14.7166666666667" style="1" customWidth="1"/>
    <col min="7" max="7" width="8.75" style="5" customWidth="1"/>
    <col min="8" max="16384" width="8.725" style="1"/>
  </cols>
  <sheetData>
    <row r="1" s="1" customFormat="1" ht="51" customHeight="1" spans="1:7">
      <c r="A1" s="6" t="s">
        <v>0</v>
      </c>
      <c r="B1" s="6"/>
      <c r="C1" s="6"/>
      <c r="D1" s="6"/>
      <c r="E1" s="6"/>
      <c r="F1" s="6"/>
      <c r="G1" s="7"/>
    </row>
    <row r="2" s="2" customFormat="1" ht="38" customHeight="1" spans="1:7">
      <c r="A2" s="8" t="s">
        <v>1</v>
      </c>
      <c r="B2" s="8" t="s">
        <v>2</v>
      </c>
      <c r="C2" s="8" t="s">
        <v>3</v>
      </c>
      <c r="D2" s="8" t="s">
        <v>4</v>
      </c>
      <c r="E2" s="8" t="s">
        <v>5</v>
      </c>
      <c r="F2" s="8" t="s">
        <v>6</v>
      </c>
      <c r="G2" s="9" t="s">
        <v>7</v>
      </c>
    </row>
    <row r="3" s="1" customFormat="1" ht="27" spans="1:7">
      <c r="A3" s="10">
        <v>1</v>
      </c>
      <c r="B3" s="10" t="s">
        <v>8</v>
      </c>
      <c r="C3" s="11" t="str">
        <f t="shared" ref="C3:C62" si="0">"0402001"</f>
        <v>0402001</v>
      </c>
      <c r="D3" s="12" t="str">
        <f>"30782021060114072463524"</f>
        <v>30782021060114072463524</v>
      </c>
      <c r="E3" s="11" t="str">
        <f>"女"</f>
        <v>女</v>
      </c>
      <c r="F3" s="13">
        <v>26</v>
      </c>
      <c r="G3" s="14">
        <v>78.682</v>
      </c>
    </row>
    <row r="4" s="1" customFormat="1" ht="30" customHeight="1" spans="1:7">
      <c r="A4" s="10">
        <v>2</v>
      </c>
      <c r="B4" s="10"/>
      <c r="C4" s="11" t="str">
        <f t="shared" si="0"/>
        <v>0402001</v>
      </c>
      <c r="D4" s="12" t="str">
        <f>"30782021052911143147054"</f>
        <v>30782021052911143147054</v>
      </c>
      <c r="E4" s="11" t="str">
        <f>"男"</f>
        <v>男</v>
      </c>
      <c r="F4" s="8">
        <v>22</v>
      </c>
      <c r="G4" s="9">
        <v>78.498</v>
      </c>
    </row>
    <row r="5" s="1" customFormat="1" ht="30" customHeight="1" spans="1:7">
      <c r="A5" s="10">
        <v>3</v>
      </c>
      <c r="B5" s="10"/>
      <c r="C5" s="15" t="str">
        <f t="shared" si="0"/>
        <v>0402001</v>
      </c>
      <c r="D5" s="16" t="str">
        <f>"30782021053009101048407"</f>
        <v>30782021053009101048407</v>
      </c>
      <c r="E5" s="15" t="str">
        <f>"女"</f>
        <v>女</v>
      </c>
      <c r="F5" s="17">
        <v>23</v>
      </c>
      <c r="G5" s="18">
        <v>78.228</v>
      </c>
    </row>
    <row r="6" s="1" customFormat="1" ht="30" customHeight="1" spans="1:7">
      <c r="A6" s="10">
        <v>4</v>
      </c>
      <c r="B6" s="10"/>
      <c r="C6" s="15" t="str">
        <f t="shared" si="0"/>
        <v>0402001</v>
      </c>
      <c r="D6" s="16" t="str">
        <f>"30782021053109561651231"</f>
        <v>30782021053109561651231</v>
      </c>
      <c r="E6" s="15" t="str">
        <f>"女"</f>
        <v>女</v>
      </c>
      <c r="F6" s="17">
        <v>17</v>
      </c>
      <c r="G6" s="18">
        <v>77.768</v>
      </c>
    </row>
    <row r="7" s="1" customFormat="1" ht="30" customHeight="1" spans="1:7">
      <c r="A7" s="10">
        <v>5</v>
      </c>
      <c r="B7" s="10"/>
      <c r="C7" s="15" t="str">
        <f t="shared" si="0"/>
        <v>0402001</v>
      </c>
      <c r="D7" s="16" t="str">
        <f>"30782021052910503747019"</f>
        <v>30782021052910503747019</v>
      </c>
      <c r="E7" s="15" t="str">
        <f>"女"</f>
        <v>女</v>
      </c>
      <c r="F7" s="17">
        <v>25</v>
      </c>
      <c r="G7" s="18">
        <v>77.61</v>
      </c>
    </row>
    <row r="8" s="1" customFormat="1" ht="30" customHeight="1" spans="1:7">
      <c r="A8" s="10">
        <v>6</v>
      </c>
      <c r="B8" s="10"/>
      <c r="C8" s="15" t="str">
        <f t="shared" si="0"/>
        <v>0402001</v>
      </c>
      <c r="D8" s="16" t="str">
        <f>"30782021053115235355713"</f>
        <v>30782021053115235355713</v>
      </c>
      <c r="E8" s="15" t="str">
        <f>"女"</f>
        <v>女</v>
      </c>
      <c r="F8" s="19">
        <v>24</v>
      </c>
      <c r="G8" s="20">
        <v>77.304</v>
      </c>
    </row>
    <row r="9" s="1" customFormat="1" ht="30" customHeight="1" spans="1:7">
      <c r="A9" s="10">
        <v>7</v>
      </c>
      <c r="B9" s="10"/>
      <c r="C9" s="15" t="str">
        <f t="shared" si="0"/>
        <v>0402001</v>
      </c>
      <c r="D9" s="16" t="str">
        <f>"30782021053111245552802"</f>
        <v>30782021053111245552802</v>
      </c>
      <c r="E9" s="15" t="str">
        <f>"女"</f>
        <v>女</v>
      </c>
      <c r="F9" s="21" t="s">
        <v>9</v>
      </c>
      <c r="G9" s="18">
        <v>77.224</v>
      </c>
    </row>
    <row r="10" s="1" customFormat="1" ht="30" customHeight="1" spans="1:7">
      <c r="A10" s="10">
        <v>8</v>
      </c>
      <c r="B10" s="10"/>
      <c r="C10" s="15" t="str">
        <f t="shared" si="0"/>
        <v>0402001</v>
      </c>
      <c r="D10" s="16" t="str">
        <f>"30782021052923035948308"</f>
        <v>30782021052923035948308</v>
      </c>
      <c r="E10" s="15" t="str">
        <f>"男"</f>
        <v>男</v>
      </c>
      <c r="F10" s="17">
        <v>34</v>
      </c>
      <c r="G10" s="18">
        <v>77.086</v>
      </c>
    </row>
    <row r="11" s="1" customFormat="1" ht="30" customHeight="1" spans="1:7">
      <c r="A11" s="10">
        <v>9</v>
      </c>
      <c r="B11" s="10"/>
      <c r="C11" s="15" t="str">
        <f t="shared" si="0"/>
        <v>0402001</v>
      </c>
      <c r="D11" s="16" t="str">
        <f>"30782021053016593848783"</f>
        <v>30782021053016593848783</v>
      </c>
      <c r="E11" s="15" t="str">
        <f>"女"</f>
        <v>女</v>
      </c>
      <c r="F11" s="17">
        <v>13</v>
      </c>
      <c r="G11" s="18">
        <v>77.07</v>
      </c>
    </row>
    <row r="12" s="1" customFormat="1" ht="30" customHeight="1" spans="1:7">
      <c r="A12" s="10">
        <v>10</v>
      </c>
      <c r="B12" s="10"/>
      <c r="C12" s="15" t="str">
        <f t="shared" si="0"/>
        <v>0402001</v>
      </c>
      <c r="D12" s="16" t="str">
        <f>"30782021060209534971785"</f>
        <v>30782021060209534971785</v>
      </c>
      <c r="E12" s="15" t="str">
        <f>"女"</f>
        <v>女</v>
      </c>
      <c r="F12" s="19">
        <v>20</v>
      </c>
      <c r="G12" s="20">
        <v>77.058</v>
      </c>
    </row>
    <row r="13" ht="27" spans="1:7">
      <c r="A13" s="10">
        <v>11</v>
      </c>
      <c r="B13" s="10"/>
      <c r="C13" s="15" t="str">
        <f t="shared" si="0"/>
        <v>0402001</v>
      </c>
      <c r="D13" s="16" t="str">
        <f>"30782021053116415956558"</f>
        <v>30782021053116415956558</v>
      </c>
      <c r="E13" s="15" t="str">
        <f>"女"</f>
        <v>女</v>
      </c>
      <c r="F13" s="19">
        <v>39</v>
      </c>
      <c r="G13" s="20">
        <v>76.92</v>
      </c>
    </row>
    <row r="14" ht="27" spans="1:7">
      <c r="A14" s="10">
        <v>12</v>
      </c>
      <c r="B14" s="10"/>
      <c r="C14" s="15" t="str">
        <f t="shared" si="0"/>
        <v>0402001</v>
      </c>
      <c r="D14" s="16" t="str">
        <f>"30782021052915020347258"</f>
        <v>30782021052915020347258</v>
      </c>
      <c r="E14" s="15" t="str">
        <f>"女"</f>
        <v>女</v>
      </c>
      <c r="F14" s="21" t="s">
        <v>10</v>
      </c>
      <c r="G14" s="18">
        <v>76.64</v>
      </c>
    </row>
    <row r="15" ht="27" spans="1:7">
      <c r="A15" s="10">
        <v>13</v>
      </c>
      <c r="B15" s="10"/>
      <c r="C15" s="15" t="str">
        <f t="shared" si="0"/>
        <v>0402001</v>
      </c>
      <c r="D15" s="16" t="str">
        <f>"30782021060209452771671"</f>
        <v>30782021060209452771671</v>
      </c>
      <c r="E15" s="15" t="str">
        <f>"男"</f>
        <v>男</v>
      </c>
      <c r="F15" s="19">
        <v>32</v>
      </c>
      <c r="G15" s="20">
        <v>76.606</v>
      </c>
    </row>
    <row r="16" ht="27" spans="1:7">
      <c r="A16" s="10">
        <v>14</v>
      </c>
      <c r="B16" s="10"/>
      <c r="C16" s="15" t="str">
        <f t="shared" si="0"/>
        <v>0402001</v>
      </c>
      <c r="D16" s="16" t="str">
        <f>"30782021053013195548613"</f>
        <v>30782021053013195548613</v>
      </c>
      <c r="E16" s="15" t="str">
        <f t="shared" ref="E16:E26" si="1">"女"</f>
        <v>女</v>
      </c>
      <c r="F16" s="17">
        <v>27</v>
      </c>
      <c r="G16" s="18">
        <v>76.552</v>
      </c>
    </row>
    <row r="17" ht="27" spans="1:7">
      <c r="A17" s="10">
        <v>15</v>
      </c>
      <c r="B17" s="10"/>
      <c r="C17" s="15" t="str">
        <f t="shared" si="0"/>
        <v>0402001</v>
      </c>
      <c r="D17" s="16" t="str">
        <f>"30782021053023044449664"</f>
        <v>30782021053023044449664</v>
      </c>
      <c r="E17" s="15" t="str">
        <f t="shared" si="1"/>
        <v>女</v>
      </c>
      <c r="F17" s="17">
        <v>14</v>
      </c>
      <c r="G17" s="18">
        <v>76.548</v>
      </c>
    </row>
    <row r="18" ht="27" spans="1:7">
      <c r="A18" s="10">
        <v>16</v>
      </c>
      <c r="B18" s="10"/>
      <c r="C18" s="15" t="str">
        <f t="shared" si="0"/>
        <v>0402001</v>
      </c>
      <c r="D18" s="16" t="str">
        <f>"30782021052916505247360"</f>
        <v>30782021052916505247360</v>
      </c>
      <c r="E18" s="15" t="str">
        <f t="shared" si="1"/>
        <v>女</v>
      </c>
      <c r="F18" s="17">
        <v>31</v>
      </c>
      <c r="G18" s="18">
        <v>76.404</v>
      </c>
    </row>
    <row r="19" ht="27" spans="1:7">
      <c r="A19" s="10">
        <v>17</v>
      </c>
      <c r="B19" s="10"/>
      <c r="C19" s="15" t="str">
        <f t="shared" si="0"/>
        <v>0402001</v>
      </c>
      <c r="D19" s="16" t="str">
        <f>"30782021060210214572147"</f>
        <v>30782021060210214572147</v>
      </c>
      <c r="E19" s="15" t="str">
        <f t="shared" si="1"/>
        <v>女</v>
      </c>
      <c r="F19" s="19">
        <v>30</v>
      </c>
      <c r="G19" s="20">
        <v>76.38</v>
      </c>
    </row>
    <row r="20" ht="27" spans="1:7">
      <c r="A20" s="10">
        <v>18</v>
      </c>
      <c r="B20" s="10"/>
      <c r="C20" s="15" t="str">
        <f t="shared" si="0"/>
        <v>0402001</v>
      </c>
      <c r="D20" s="16" t="str">
        <f>"30782021060209112171242"</f>
        <v>30782021060209112171242</v>
      </c>
      <c r="E20" s="15" t="str">
        <f t="shared" si="1"/>
        <v>女</v>
      </c>
      <c r="F20" s="19">
        <v>4</v>
      </c>
      <c r="G20" s="20">
        <v>76.184</v>
      </c>
    </row>
    <row r="21" ht="27" spans="1:7">
      <c r="A21" s="10">
        <v>19</v>
      </c>
      <c r="B21" s="10"/>
      <c r="C21" s="15" t="str">
        <f t="shared" si="0"/>
        <v>0402001</v>
      </c>
      <c r="D21" s="16" t="str">
        <f>"30782021053110154951615"</f>
        <v>30782021053110154951615</v>
      </c>
      <c r="E21" s="15" t="str">
        <f t="shared" si="1"/>
        <v>女</v>
      </c>
      <c r="F21" s="17">
        <v>18</v>
      </c>
      <c r="G21" s="18">
        <v>75.826</v>
      </c>
    </row>
    <row r="22" ht="27" spans="1:7">
      <c r="A22" s="10">
        <v>20</v>
      </c>
      <c r="B22" s="10"/>
      <c r="C22" s="15" t="str">
        <f t="shared" si="0"/>
        <v>0402001</v>
      </c>
      <c r="D22" s="16" t="str">
        <f>"30782021053015230748703"</f>
        <v>30782021053015230748703</v>
      </c>
      <c r="E22" s="15" t="str">
        <f t="shared" si="1"/>
        <v>女</v>
      </c>
      <c r="F22" s="17">
        <v>38</v>
      </c>
      <c r="G22" s="18">
        <v>75.656</v>
      </c>
    </row>
    <row r="23" ht="27" spans="1:7">
      <c r="A23" s="10">
        <v>21</v>
      </c>
      <c r="B23" s="10"/>
      <c r="C23" s="15" t="str">
        <f t="shared" si="0"/>
        <v>0402001</v>
      </c>
      <c r="D23" s="16" t="str">
        <f>"30782021053123380959778"</f>
        <v>30782021053123380959778</v>
      </c>
      <c r="E23" s="15" t="str">
        <f t="shared" si="1"/>
        <v>女</v>
      </c>
      <c r="F23" s="19">
        <v>12</v>
      </c>
      <c r="G23" s="20">
        <v>75.646</v>
      </c>
    </row>
    <row r="24" ht="27" spans="1:7">
      <c r="A24" s="10">
        <v>22</v>
      </c>
      <c r="B24" s="10"/>
      <c r="C24" s="15" t="str">
        <f t="shared" si="0"/>
        <v>0402001</v>
      </c>
      <c r="D24" s="16" t="str">
        <f>"30782021060110231261666"</f>
        <v>30782021060110231261666</v>
      </c>
      <c r="E24" s="15" t="str">
        <f t="shared" si="1"/>
        <v>女</v>
      </c>
      <c r="F24" s="19">
        <v>33</v>
      </c>
      <c r="G24" s="20">
        <v>75.62</v>
      </c>
    </row>
    <row r="25" ht="27" spans="1:7">
      <c r="A25" s="10">
        <v>23</v>
      </c>
      <c r="B25" s="10"/>
      <c r="C25" s="15" t="str">
        <f t="shared" si="0"/>
        <v>0402001</v>
      </c>
      <c r="D25" s="16" t="str">
        <f>"30782021053011184748526"</f>
        <v>30782021053011184748526</v>
      </c>
      <c r="E25" s="15" t="str">
        <f t="shared" si="1"/>
        <v>女</v>
      </c>
      <c r="F25" s="17">
        <v>36</v>
      </c>
      <c r="G25" s="18">
        <v>75.508</v>
      </c>
    </row>
    <row r="26" ht="27" spans="1:7">
      <c r="A26" s="10">
        <v>24</v>
      </c>
      <c r="B26" s="10"/>
      <c r="C26" s="15" t="str">
        <f t="shared" si="0"/>
        <v>0402001</v>
      </c>
      <c r="D26" s="16" t="str">
        <f>"30782021052910165546984"</f>
        <v>30782021052910165546984</v>
      </c>
      <c r="E26" s="15" t="str">
        <f t="shared" si="1"/>
        <v>女</v>
      </c>
      <c r="F26" s="17">
        <v>1</v>
      </c>
      <c r="G26" s="18">
        <v>75.446</v>
      </c>
    </row>
    <row r="27" ht="27" spans="1:7">
      <c r="A27" s="10">
        <v>25</v>
      </c>
      <c r="B27" s="10"/>
      <c r="C27" s="15" t="str">
        <f t="shared" si="0"/>
        <v>0402001</v>
      </c>
      <c r="D27" s="16" t="str">
        <f>"30782021052914350047235"</f>
        <v>30782021052914350047235</v>
      </c>
      <c r="E27" s="15" t="str">
        <f>"男"</f>
        <v>男</v>
      </c>
      <c r="F27" s="17">
        <v>3</v>
      </c>
      <c r="G27" s="18">
        <v>75.282</v>
      </c>
    </row>
    <row r="28" ht="27" spans="1:7">
      <c r="A28" s="10">
        <v>26</v>
      </c>
      <c r="B28" s="10"/>
      <c r="C28" s="15" t="str">
        <f t="shared" si="0"/>
        <v>0402001</v>
      </c>
      <c r="D28" s="16" t="str">
        <f>"30782021052923254948329"</f>
        <v>30782021052923254948329</v>
      </c>
      <c r="E28" s="15" t="str">
        <f>"男"</f>
        <v>男</v>
      </c>
      <c r="F28" s="17">
        <v>21</v>
      </c>
      <c r="G28" s="18">
        <v>75.242</v>
      </c>
    </row>
    <row r="29" ht="27" spans="1:7">
      <c r="A29" s="10">
        <v>27</v>
      </c>
      <c r="B29" s="10"/>
      <c r="C29" s="15" t="str">
        <f t="shared" si="0"/>
        <v>0402001</v>
      </c>
      <c r="D29" s="16" t="str">
        <f>"30782021060113591863431"</f>
        <v>30782021060113591863431</v>
      </c>
      <c r="E29" s="15" t="str">
        <f t="shared" ref="E29:E35" si="2">"女"</f>
        <v>女</v>
      </c>
      <c r="F29" s="19">
        <v>19</v>
      </c>
      <c r="G29" s="20">
        <v>75.182</v>
      </c>
    </row>
    <row r="30" ht="27" spans="1:7">
      <c r="A30" s="10">
        <v>28</v>
      </c>
      <c r="B30" s="10"/>
      <c r="C30" s="15" t="str">
        <f t="shared" si="0"/>
        <v>0402001</v>
      </c>
      <c r="D30" s="16" t="str">
        <f>"30782021053116000056088"</f>
        <v>30782021053116000056088</v>
      </c>
      <c r="E30" s="15" t="str">
        <f t="shared" si="2"/>
        <v>女</v>
      </c>
      <c r="F30" s="19">
        <v>35</v>
      </c>
      <c r="G30" s="20">
        <v>75.09</v>
      </c>
    </row>
    <row r="31" ht="27" spans="1:7">
      <c r="A31" s="10">
        <v>29</v>
      </c>
      <c r="B31" s="10"/>
      <c r="C31" s="15" t="str">
        <f t="shared" si="0"/>
        <v>0402001</v>
      </c>
      <c r="D31" s="16" t="str">
        <f>"30782021053108590149900"</f>
        <v>30782021053108590149900</v>
      </c>
      <c r="E31" s="15" t="str">
        <f t="shared" si="2"/>
        <v>女</v>
      </c>
      <c r="F31" s="21" t="s">
        <v>11</v>
      </c>
      <c r="G31" s="18">
        <v>75.002</v>
      </c>
    </row>
    <row r="32" ht="27" spans="1:7">
      <c r="A32" s="10">
        <v>30</v>
      </c>
      <c r="B32" s="10"/>
      <c r="C32" s="15" t="str">
        <f t="shared" si="0"/>
        <v>0402001</v>
      </c>
      <c r="D32" s="16" t="str">
        <f>"30782021053109090650195"</f>
        <v>30782021053109090650195</v>
      </c>
      <c r="E32" s="15" t="str">
        <f t="shared" si="2"/>
        <v>女</v>
      </c>
      <c r="F32" s="21" t="s">
        <v>12</v>
      </c>
      <c r="G32" s="18">
        <v>74.968</v>
      </c>
    </row>
    <row r="33" ht="27" spans="1:7">
      <c r="A33" s="10">
        <v>31</v>
      </c>
      <c r="B33" s="10"/>
      <c r="C33" s="15" t="str">
        <f t="shared" si="0"/>
        <v>0402001</v>
      </c>
      <c r="D33" s="16" t="str">
        <f>"30782021053109484151078"</f>
        <v>30782021053109484151078</v>
      </c>
      <c r="E33" s="15" t="str">
        <f t="shared" si="2"/>
        <v>女</v>
      </c>
      <c r="F33" s="17">
        <v>15</v>
      </c>
      <c r="G33" s="18">
        <v>74.882</v>
      </c>
    </row>
    <row r="34" ht="27" spans="1:7">
      <c r="A34" s="10">
        <v>32</v>
      </c>
      <c r="B34" s="10"/>
      <c r="C34" s="15" t="str">
        <f t="shared" si="0"/>
        <v>0402001</v>
      </c>
      <c r="D34" s="16" t="str">
        <f>"30782021052911324447076"</f>
        <v>30782021052911324447076</v>
      </c>
      <c r="E34" s="15" t="str">
        <f t="shared" si="2"/>
        <v>女</v>
      </c>
      <c r="F34" s="17">
        <v>11</v>
      </c>
      <c r="G34" s="18">
        <v>74.654</v>
      </c>
    </row>
    <row r="35" ht="27" spans="1:7">
      <c r="A35" s="10">
        <v>33</v>
      </c>
      <c r="B35" s="10"/>
      <c r="C35" s="15" t="str">
        <f t="shared" si="0"/>
        <v>0402001</v>
      </c>
      <c r="D35" s="16" t="str">
        <f>"30782021060117505166240"</f>
        <v>30782021060117505166240</v>
      </c>
      <c r="E35" s="15" t="str">
        <f t="shared" si="2"/>
        <v>女</v>
      </c>
      <c r="F35" s="19">
        <v>10</v>
      </c>
      <c r="G35" s="20">
        <v>74.456</v>
      </c>
    </row>
    <row r="36" ht="27" spans="1:7">
      <c r="A36" s="10">
        <v>34</v>
      </c>
      <c r="B36" s="10"/>
      <c r="C36" s="15" t="str">
        <f t="shared" si="0"/>
        <v>0402001</v>
      </c>
      <c r="D36" s="16" t="str">
        <f>"30782021053018085248839"</f>
        <v>30782021053018085248839</v>
      </c>
      <c r="E36" s="15" t="str">
        <f>"男"</f>
        <v>男</v>
      </c>
      <c r="F36" s="21" t="s">
        <v>13</v>
      </c>
      <c r="G36" s="18">
        <v>74.208</v>
      </c>
    </row>
    <row r="37" ht="27" spans="1:7">
      <c r="A37" s="10">
        <v>35</v>
      </c>
      <c r="B37" s="10"/>
      <c r="C37" s="15" t="str">
        <f t="shared" si="0"/>
        <v>0402001</v>
      </c>
      <c r="D37" s="16" t="str">
        <f>"30782021060214263274291"</f>
        <v>30782021060214263274291</v>
      </c>
      <c r="E37" s="15" t="str">
        <f>"女"</f>
        <v>女</v>
      </c>
      <c r="F37" s="19">
        <v>7</v>
      </c>
      <c r="G37" s="20">
        <v>73.58</v>
      </c>
    </row>
    <row r="38" ht="27" spans="1:7">
      <c r="A38" s="10">
        <v>36</v>
      </c>
      <c r="B38" s="10"/>
      <c r="C38" s="15" t="str">
        <f t="shared" si="0"/>
        <v>0402001</v>
      </c>
      <c r="D38" s="16" t="str">
        <f>"30782021053113253954035"</f>
        <v>30782021053113253954035</v>
      </c>
      <c r="E38" s="15" t="str">
        <f>"女"</f>
        <v>女</v>
      </c>
      <c r="F38" s="17">
        <v>37</v>
      </c>
      <c r="G38" s="18">
        <v>73.238</v>
      </c>
    </row>
    <row r="39" ht="27" spans="1:7">
      <c r="A39" s="10">
        <v>37</v>
      </c>
      <c r="B39" s="10"/>
      <c r="C39" s="15" t="str">
        <f t="shared" si="0"/>
        <v>0402001</v>
      </c>
      <c r="D39" s="16" t="str">
        <f>"30782021060209232871363"</f>
        <v>30782021060209232871363</v>
      </c>
      <c r="E39" s="15" t="str">
        <f>"男"</f>
        <v>男</v>
      </c>
      <c r="F39" s="19">
        <v>9</v>
      </c>
      <c r="G39" s="20">
        <v>71.502</v>
      </c>
    </row>
    <row r="40" ht="27" spans="1:7">
      <c r="A40" s="10">
        <v>38</v>
      </c>
      <c r="B40" s="10"/>
      <c r="C40" s="15" t="str">
        <f t="shared" si="0"/>
        <v>0402001</v>
      </c>
      <c r="D40" s="16" t="str">
        <f>"30782021060210144072053"</f>
        <v>30782021060210144072053</v>
      </c>
      <c r="E40" s="15" t="str">
        <f>"女"</f>
        <v>女</v>
      </c>
      <c r="F40" s="19">
        <v>28</v>
      </c>
      <c r="G40" s="20">
        <v>71.502</v>
      </c>
    </row>
    <row r="41" ht="27" spans="1:7">
      <c r="A41" s="10">
        <v>39</v>
      </c>
      <c r="B41" s="10"/>
      <c r="C41" s="15" t="str">
        <f t="shared" si="0"/>
        <v>0402001</v>
      </c>
      <c r="D41" s="16" t="str">
        <f>"30782021052914363347238"</f>
        <v>30782021052914363347238</v>
      </c>
      <c r="E41" s="15" t="str">
        <f>"女"</f>
        <v>女</v>
      </c>
      <c r="F41" s="17">
        <v>29</v>
      </c>
      <c r="G41" s="20">
        <v>0</v>
      </c>
    </row>
    <row r="42" ht="27" spans="1:7">
      <c r="A42" s="10">
        <v>59</v>
      </c>
      <c r="B42" s="10"/>
      <c r="C42" s="15" t="str">
        <f t="shared" si="0"/>
        <v>0402001</v>
      </c>
      <c r="D42" s="16" t="str">
        <f>"30782021060213593274155"</f>
        <v>30782021060213593274155</v>
      </c>
      <c r="E42" s="15" t="str">
        <f>"女"</f>
        <v>女</v>
      </c>
      <c r="F42" s="19"/>
      <c r="G42" s="20"/>
    </row>
    <row r="43" ht="27" spans="1:7">
      <c r="A43" s="10">
        <v>54</v>
      </c>
      <c r="B43" s="10"/>
      <c r="C43" s="15" t="str">
        <f t="shared" si="0"/>
        <v>0402001</v>
      </c>
      <c r="D43" s="16" t="str">
        <f>"30782021060115193164390"</f>
        <v>30782021060115193164390</v>
      </c>
      <c r="E43" s="15" t="str">
        <f>"女"</f>
        <v>女</v>
      </c>
      <c r="F43" s="19"/>
      <c r="G43" s="20"/>
    </row>
    <row r="44" ht="27" spans="1:7">
      <c r="A44" s="10">
        <v>60</v>
      </c>
      <c r="B44" s="10"/>
      <c r="C44" s="15" t="str">
        <f t="shared" si="0"/>
        <v>0402001</v>
      </c>
      <c r="D44" s="16" t="str">
        <f>"30782021060215304274903"</f>
        <v>30782021060215304274903</v>
      </c>
      <c r="E44" s="15" t="str">
        <f>"男"</f>
        <v>男</v>
      </c>
      <c r="F44" s="19"/>
      <c r="G44" s="20"/>
    </row>
    <row r="45" ht="27" spans="1:7">
      <c r="A45" s="10">
        <v>50</v>
      </c>
      <c r="B45" s="10"/>
      <c r="C45" s="15" t="str">
        <f t="shared" si="0"/>
        <v>0402001</v>
      </c>
      <c r="D45" s="16" t="str">
        <f>"30782021060111160262306"</f>
        <v>30782021060111160262306</v>
      </c>
      <c r="E45" s="15" t="str">
        <f>"女"</f>
        <v>女</v>
      </c>
      <c r="F45" s="19"/>
      <c r="G45" s="20"/>
    </row>
    <row r="46" ht="27" spans="1:7">
      <c r="A46" s="10">
        <v>49</v>
      </c>
      <c r="B46" s="10"/>
      <c r="C46" s="15" t="str">
        <f t="shared" si="0"/>
        <v>0402001</v>
      </c>
      <c r="D46" s="16" t="str">
        <f>"30782021060110575862108"</f>
        <v>30782021060110575862108</v>
      </c>
      <c r="E46" s="15" t="str">
        <f>"女"</f>
        <v>女</v>
      </c>
      <c r="F46" s="19"/>
      <c r="G46" s="20"/>
    </row>
    <row r="47" ht="27" spans="1:7">
      <c r="A47" s="10">
        <v>41</v>
      </c>
      <c r="B47" s="10"/>
      <c r="C47" s="15" t="str">
        <f t="shared" si="0"/>
        <v>0402001</v>
      </c>
      <c r="D47" s="16" t="str">
        <f>"30782021052912550247158"</f>
        <v>30782021052912550247158</v>
      </c>
      <c r="E47" s="15" t="str">
        <f>"男"</f>
        <v>男</v>
      </c>
      <c r="F47" s="19"/>
      <c r="G47" s="18"/>
    </row>
    <row r="48" ht="27" spans="1:7">
      <c r="A48" s="10">
        <v>42</v>
      </c>
      <c r="B48" s="10"/>
      <c r="C48" s="15" t="str">
        <f t="shared" si="0"/>
        <v>0402001</v>
      </c>
      <c r="D48" s="16" t="str">
        <f>"30782021053016081048747"</f>
        <v>30782021053016081048747</v>
      </c>
      <c r="E48" s="15" t="str">
        <f>"男"</f>
        <v>男</v>
      </c>
      <c r="F48" s="19"/>
      <c r="G48" s="18"/>
    </row>
    <row r="49" ht="27" spans="1:7">
      <c r="A49" s="10">
        <v>57</v>
      </c>
      <c r="B49" s="10"/>
      <c r="C49" s="15" t="str">
        <f t="shared" si="0"/>
        <v>0402001</v>
      </c>
      <c r="D49" s="16" t="str">
        <f>"30782021060209392871581"</f>
        <v>30782021060209392871581</v>
      </c>
      <c r="E49" s="15" t="str">
        <f t="shared" ref="E49:E54" si="3">"女"</f>
        <v>女</v>
      </c>
      <c r="F49" s="19"/>
      <c r="G49" s="20"/>
    </row>
    <row r="50" ht="27" spans="1:7">
      <c r="A50" s="10">
        <v>53</v>
      </c>
      <c r="B50" s="10"/>
      <c r="C50" s="15" t="str">
        <f t="shared" si="0"/>
        <v>0402001</v>
      </c>
      <c r="D50" s="16" t="str">
        <f>"30782021060114005563444"</f>
        <v>30782021060114005563444</v>
      </c>
      <c r="E50" s="15" t="str">
        <f t="shared" si="3"/>
        <v>女</v>
      </c>
      <c r="F50" s="19"/>
      <c r="G50" s="20"/>
    </row>
    <row r="51" ht="27" spans="1:7">
      <c r="A51" s="10">
        <v>55</v>
      </c>
      <c r="B51" s="10"/>
      <c r="C51" s="15" t="str">
        <f t="shared" si="0"/>
        <v>0402001</v>
      </c>
      <c r="D51" s="16" t="str">
        <f>"30782021060117595066320"</f>
        <v>30782021060117595066320</v>
      </c>
      <c r="E51" s="15" t="str">
        <f t="shared" si="3"/>
        <v>女</v>
      </c>
      <c r="F51" s="19"/>
      <c r="G51" s="20"/>
    </row>
    <row r="52" ht="27" spans="1:7">
      <c r="A52" s="10">
        <v>52</v>
      </c>
      <c r="B52" s="10"/>
      <c r="C52" s="15" t="str">
        <f t="shared" si="0"/>
        <v>0402001</v>
      </c>
      <c r="D52" s="16" t="str">
        <f>"30782021060111440462593"</f>
        <v>30782021060111440462593</v>
      </c>
      <c r="E52" s="15" t="str">
        <f t="shared" si="3"/>
        <v>女</v>
      </c>
      <c r="F52" s="19"/>
      <c r="G52" s="20"/>
    </row>
    <row r="53" ht="27" spans="1:7">
      <c r="A53" s="10">
        <v>47</v>
      </c>
      <c r="B53" s="10"/>
      <c r="C53" s="15" t="str">
        <f t="shared" si="0"/>
        <v>0402001</v>
      </c>
      <c r="D53" s="16" t="str">
        <f>"30782021060110192461618"</f>
        <v>30782021060110192461618</v>
      </c>
      <c r="E53" s="15" t="str">
        <f t="shared" si="3"/>
        <v>女</v>
      </c>
      <c r="F53" s="19"/>
      <c r="G53" s="20"/>
    </row>
    <row r="54" ht="27" spans="1:7">
      <c r="A54" s="10">
        <v>45</v>
      </c>
      <c r="B54" s="10"/>
      <c r="C54" s="15" t="str">
        <f t="shared" si="0"/>
        <v>0402001</v>
      </c>
      <c r="D54" s="16" t="str">
        <f>"30782021053113590554263"</f>
        <v>30782021053113590554263</v>
      </c>
      <c r="E54" s="15" t="str">
        <f t="shared" si="3"/>
        <v>女</v>
      </c>
      <c r="F54" s="19"/>
      <c r="G54" s="18"/>
    </row>
    <row r="55" ht="27" spans="1:7">
      <c r="A55" s="10">
        <v>56</v>
      </c>
      <c r="B55" s="10"/>
      <c r="C55" s="15" t="str">
        <f t="shared" si="0"/>
        <v>0402001</v>
      </c>
      <c r="D55" s="16" t="str">
        <f>"30782021060208180070762"</f>
        <v>30782021060208180070762</v>
      </c>
      <c r="E55" s="15" t="str">
        <f>"男"</f>
        <v>男</v>
      </c>
      <c r="F55" s="19"/>
      <c r="G55" s="20"/>
    </row>
    <row r="56" ht="27" spans="1:7">
      <c r="A56" s="10">
        <v>46</v>
      </c>
      <c r="B56" s="10"/>
      <c r="C56" s="15" t="str">
        <f t="shared" si="0"/>
        <v>0402001</v>
      </c>
      <c r="D56" s="16" t="str">
        <f>"30782021053114385955206"</f>
        <v>30782021053114385955206</v>
      </c>
      <c r="E56" s="15" t="str">
        <f>"女"</f>
        <v>女</v>
      </c>
      <c r="F56" s="19"/>
      <c r="G56" s="20"/>
    </row>
    <row r="57" ht="27" spans="1:7">
      <c r="A57" s="10">
        <v>43</v>
      </c>
      <c r="B57" s="10"/>
      <c r="C57" s="15" t="str">
        <f t="shared" si="0"/>
        <v>0402001</v>
      </c>
      <c r="D57" s="16" t="str">
        <f>"30782021053016384948763"</f>
        <v>30782021053016384948763</v>
      </c>
      <c r="E57" s="15" t="str">
        <f>"男"</f>
        <v>男</v>
      </c>
      <c r="F57" s="19"/>
      <c r="G57" s="18"/>
    </row>
    <row r="58" ht="27" spans="1:7">
      <c r="A58" s="10">
        <v>58</v>
      </c>
      <c r="B58" s="10"/>
      <c r="C58" s="15" t="str">
        <f t="shared" si="0"/>
        <v>0402001</v>
      </c>
      <c r="D58" s="16" t="str">
        <f>"30782021060212350473572"</f>
        <v>30782021060212350473572</v>
      </c>
      <c r="E58" s="15" t="str">
        <f>"女"</f>
        <v>女</v>
      </c>
      <c r="F58" s="19"/>
      <c r="G58" s="20"/>
    </row>
    <row r="59" ht="27" spans="1:7">
      <c r="A59" s="10">
        <v>51</v>
      </c>
      <c r="B59" s="10"/>
      <c r="C59" s="15" t="str">
        <f t="shared" si="0"/>
        <v>0402001</v>
      </c>
      <c r="D59" s="16" t="str">
        <f>"30782021060111423262575"</f>
        <v>30782021060111423262575</v>
      </c>
      <c r="E59" s="15" t="str">
        <f>"女"</f>
        <v>女</v>
      </c>
      <c r="F59" s="19"/>
      <c r="G59" s="20"/>
    </row>
    <row r="60" ht="27" spans="1:7">
      <c r="A60" s="10">
        <v>48</v>
      </c>
      <c r="B60" s="10"/>
      <c r="C60" s="15" t="str">
        <f t="shared" si="0"/>
        <v>0402001</v>
      </c>
      <c r="D60" s="16" t="str">
        <f>"30782021060110315861785"</f>
        <v>30782021060110315861785</v>
      </c>
      <c r="E60" s="15" t="str">
        <f>"女"</f>
        <v>女</v>
      </c>
      <c r="F60" s="19"/>
      <c r="G60" s="20"/>
    </row>
    <row r="61" ht="27" spans="1:7">
      <c r="A61" s="10">
        <v>40</v>
      </c>
      <c r="B61" s="10"/>
      <c r="C61" s="15" t="str">
        <f t="shared" si="0"/>
        <v>0402001</v>
      </c>
      <c r="D61" s="16" t="str">
        <f>"30782021052911020847038"</f>
        <v>30782021052911020847038</v>
      </c>
      <c r="E61" s="15" t="str">
        <f>"女"</f>
        <v>女</v>
      </c>
      <c r="F61" s="19"/>
      <c r="G61" s="18"/>
    </row>
    <row r="62" ht="27" spans="1:7">
      <c r="A62" s="10">
        <v>44</v>
      </c>
      <c r="B62" s="10"/>
      <c r="C62" s="15" t="str">
        <f t="shared" si="0"/>
        <v>0402001</v>
      </c>
      <c r="D62" s="16" t="str">
        <f>"30782021053113161253967"</f>
        <v>30782021053113161253967</v>
      </c>
      <c r="E62" s="15" t="str">
        <f>"女"</f>
        <v>女</v>
      </c>
      <c r="F62" s="19"/>
      <c r="G62" s="18"/>
    </row>
    <row r="63" ht="27" spans="1:7">
      <c r="A63" s="19">
        <v>1</v>
      </c>
      <c r="B63" s="22" t="s">
        <v>14</v>
      </c>
      <c r="C63" s="11" t="str">
        <f t="shared" ref="C63:C71" si="4">"0402002"</f>
        <v>0402002</v>
      </c>
      <c r="D63" s="12" t="str">
        <f>"30782021052910143646982"</f>
        <v>30782021052910143646982</v>
      </c>
      <c r="E63" s="11" t="str">
        <f>"男"</f>
        <v>男</v>
      </c>
      <c r="F63" s="12">
        <v>6</v>
      </c>
      <c r="G63" s="23" t="s">
        <v>15</v>
      </c>
    </row>
    <row r="64" ht="27" spans="1:7">
      <c r="A64" s="19">
        <v>2</v>
      </c>
      <c r="B64" s="22"/>
      <c r="C64" s="11" t="str">
        <f t="shared" si="4"/>
        <v>0402002</v>
      </c>
      <c r="D64" s="12" t="str">
        <f>"30782021052912200447114"</f>
        <v>30782021052912200447114</v>
      </c>
      <c r="E64" s="11" t="str">
        <f t="shared" ref="E64:E70" si="5">"女"</f>
        <v>女</v>
      </c>
      <c r="F64" s="12">
        <v>2</v>
      </c>
      <c r="G64" s="23">
        <v>78.12</v>
      </c>
    </row>
    <row r="65" ht="27" spans="1:7">
      <c r="A65" s="19">
        <v>3</v>
      </c>
      <c r="B65" s="22"/>
      <c r="C65" s="11" t="str">
        <f t="shared" si="4"/>
        <v>0402002</v>
      </c>
      <c r="D65" s="12" t="str">
        <f>"30782021052910235946995"</f>
        <v>30782021052910235946995</v>
      </c>
      <c r="E65" s="11" t="str">
        <f t="shared" si="5"/>
        <v>女</v>
      </c>
      <c r="F65" s="12">
        <v>3</v>
      </c>
      <c r="G65" s="23" t="s">
        <v>16</v>
      </c>
    </row>
    <row r="66" ht="27" spans="1:7">
      <c r="A66" s="19">
        <v>4</v>
      </c>
      <c r="B66" s="22"/>
      <c r="C66" s="15" t="str">
        <f t="shared" si="4"/>
        <v>0402002</v>
      </c>
      <c r="D66" s="16" t="str">
        <f>"30782021060211080172759"</f>
        <v>30782021060211080172759</v>
      </c>
      <c r="E66" s="15" t="str">
        <f t="shared" si="5"/>
        <v>女</v>
      </c>
      <c r="F66" s="22">
        <v>4</v>
      </c>
      <c r="G66" s="24">
        <v>76.57</v>
      </c>
    </row>
    <row r="67" ht="27" spans="1:7">
      <c r="A67" s="19">
        <v>5</v>
      </c>
      <c r="B67" s="22"/>
      <c r="C67" s="15" t="str">
        <f t="shared" si="4"/>
        <v>0402002</v>
      </c>
      <c r="D67" s="16" t="str">
        <f>"30782021060210430072444"</f>
        <v>30782021060210430072444</v>
      </c>
      <c r="E67" s="15" t="str">
        <f t="shared" si="5"/>
        <v>女</v>
      </c>
      <c r="F67" s="22">
        <v>1</v>
      </c>
      <c r="G67" s="24">
        <v>75.57</v>
      </c>
    </row>
    <row r="68" ht="27" spans="1:7">
      <c r="A68" s="19">
        <v>6</v>
      </c>
      <c r="B68" s="22"/>
      <c r="C68" s="15" t="str">
        <f t="shared" si="4"/>
        <v>0402002</v>
      </c>
      <c r="D68" s="16" t="str">
        <f>"30782021060114360663812"</f>
        <v>30782021060114360663812</v>
      </c>
      <c r="E68" s="15" t="str">
        <f t="shared" si="5"/>
        <v>女</v>
      </c>
      <c r="F68" s="17">
        <v>5</v>
      </c>
      <c r="G68" s="18" t="s">
        <v>17</v>
      </c>
    </row>
    <row r="69" ht="27" spans="1:7">
      <c r="A69" s="19">
        <v>7</v>
      </c>
      <c r="B69" s="22"/>
      <c r="C69" s="15" t="str">
        <f t="shared" si="4"/>
        <v>0402002</v>
      </c>
      <c r="D69" s="16" t="str">
        <f>"30782021052915395747291"</f>
        <v>30782021052915395747291</v>
      </c>
      <c r="E69" s="15" t="str">
        <f t="shared" si="5"/>
        <v>女</v>
      </c>
      <c r="F69" s="22"/>
      <c r="G69" s="24"/>
    </row>
    <row r="70" ht="27" spans="1:7">
      <c r="A70" s="19">
        <v>8</v>
      </c>
      <c r="B70" s="22"/>
      <c r="C70" s="15" t="str">
        <f t="shared" si="4"/>
        <v>0402002</v>
      </c>
      <c r="D70" s="16" t="str">
        <f>"30782021052920392148178"</f>
        <v>30782021052920392148178</v>
      </c>
      <c r="E70" s="15" t="str">
        <f t="shared" si="5"/>
        <v>女</v>
      </c>
      <c r="F70" s="22"/>
      <c r="G70" s="24"/>
    </row>
    <row r="71" ht="27" spans="1:7">
      <c r="A71" s="19">
        <v>9</v>
      </c>
      <c r="B71" s="22"/>
      <c r="C71" s="15" t="str">
        <f t="shared" si="4"/>
        <v>0402002</v>
      </c>
      <c r="D71" s="16" t="str">
        <f>"30782021060215511375144"</f>
        <v>30782021060215511375144</v>
      </c>
      <c r="E71" s="15" t="str">
        <f>"男"</f>
        <v>男</v>
      </c>
      <c r="F71" s="22"/>
      <c r="G71" s="24"/>
    </row>
  </sheetData>
  <sortState ref="A2:J71">
    <sortCondition ref="C2:C71"/>
    <sortCondition ref="G2:G71" descending="1"/>
  </sortState>
  <mergeCells count="3">
    <mergeCell ref="A1:G1"/>
    <mergeCell ref="B3:B62"/>
    <mergeCell ref="B63:B7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李伟</cp:lastModifiedBy>
  <dcterms:created xsi:type="dcterms:W3CDTF">2021-06-15T01:08:00Z</dcterms:created>
  <dcterms:modified xsi:type="dcterms:W3CDTF">2021-06-15T03:00:32Z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37528BA36EF740EFBBE7754A804BF87F</vt:lpwstr>
  </property>
  <property fmtid="{D5CDD505-2E9C-101B-9397-08002B2CF9AE}" pid="3" name="KSOProductBuildVer">
    <vt:lpwstr>2052-11.1.0.10495</vt:lpwstr>
  </property>
</Properties>
</file>