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'Sheet1'!$A$1:$G$195</definedName>
  </definedNames>
  <calcPr fullCalcOnLoad="1"/>
</workbook>
</file>

<file path=xl/sharedStrings.xml><?xml version="1.0" encoding="utf-8"?>
<sst xmlns="http://schemas.openxmlformats.org/spreadsheetml/2006/main" count="395" uniqueCount="12">
  <si>
    <t>岗位代码</t>
  </si>
  <si>
    <t>岗位名称</t>
  </si>
  <si>
    <t>招聘单位</t>
  </si>
  <si>
    <t>准考证号</t>
  </si>
  <si>
    <t>公共基础知识</t>
  </si>
  <si>
    <t>社区工作知识</t>
  </si>
  <si>
    <t>笔试成绩</t>
  </si>
  <si>
    <t>社区专职工作者</t>
  </si>
  <si>
    <t>西关街道、南关街道、埇桥街道、沱河街道、道东街道、三里湾街道</t>
  </si>
  <si>
    <t>三八街道、北关街道、东关街道</t>
  </si>
  <si>
    <t>三八街道</t>
  </si>
  <si>
    <t>西关街道、三里湾街道、沱河街道、北关街道、南关街道、三八街道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</si>
</sst>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8.75390625" style="2" customWidth="1"/>
    <col min="2" max="2" width="10.125" style="3" customWidth="1"/>
    <col min="3" max="3" width="22.25390625" style="3" customWidth="1"/>
    <col min="4" max="4" width="12.125" style="2" customWidth="1"/>
    <col min="5" max="5" width="8.375" style="4" customWidth="1"/>
    <col min="6" max="6" width="9.375" style="4" customWidth="1"/>
    <col min="7" max="7" width="9.00390625" style="3" customWidth="1"/>
    <col min="8" max="16384" width="9.00390625" style="5" customWidth="1"/>
  </cols>
  <sheetData>
    <row r="1" spans="1:7" s="1" customFormat="1" ht="51" customHeight="1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8" t="s">
        <v>5</v>
      </c>
      <c r="G1" s="7" t="s">
        <v>6</v>
      </c>
    </row>
    <row r="2" spans="1:7" ht="42.75">
      <c r="A2" s="9" t="str">
        <f aca="true" t="shared" si="0" ref="A2:A65">"202301"</f>
        <v>202301</v>
      </c>
      <c r="B2" s="10" t="s">
        <v>7</v>
      </c>
      <c r="C2" s="10" t="s">
        <v>8</v>
      </c>
      <c r="D2" s="9" t="str">
        <f>"2401130415"</f>
        <v>2401130415</v>
      </c>
      <c r="E2" s="4">
        <v>79.01</v>
      </c>
      <c r="F2" s="4">
        <v>81.15</v>
      </c>
      <c r="G2" s="11">
        <v>160.16000000000003</v>
      </c>
    </row>
    <row r="3" spans="1:7" ht="42.75">
      <c r="A3" s="9" t="str">
        <f t="shared" si="0"/>
        <v>202301</v>
      </c>
      <c r="B3" s="10" t="s">
        <v>7</v>
      </c>
      <c r="C3" s="10" t="s">
        <v>8</v>
      </c>
      <c r="D3" s="9" t="str">
        <f>"2401131516"</f>
        <v>2401131516</v>
      </c>
      <c r="E3" s="4">
        <v>80.06</v>
      </c>
      <c r="F3" s="4">
        <v>78.22</v>
      </c>
      <c r="G3" s="11">
        <v>158.28</v>
      </c>
    </row>
    <row r="4" spans="1:7" ht="42.75">
      <c r="A4" s="9" t="str">
        <f t="shared" si="0"/>
        <v>202301</v>
      </c>
      <c r="B4" s="10" t="s">
        <v>7</v>
      </c>
      <c r="C4" s="10" t="s">
        <v>8</v>
      </c>
      <c r="D4" s="9" t="str">
        <f>"2401130706"</f>
        <v>2401130706</v>
      </c>
      <c r="E4" s="4">
        <v>79.71</v>
      </c>
      <c r="F4" s="4">
        <v>77.83</v>
      </c>
      <c r="G4" s="11">
        <v>157.54</v>
      </c>
    </row>
    <row r="5" spans="1:7" ht="42.75">
      <c r="A5" s="9" t="str">
        <f t="shared" si="0"/>
        <v>202301</v>
      </c>
      <c r="B5" s="10" t="s">
        <v>7</v>
      </c>
      <c r="C5" s="10" t="s">
        <v>8</v>
      </c>
      <c r="D5" s="9" t="str">
        <f>"2401131201"</f>
        <v>2401131201</v>
      </c>
      <c r="E5" s="4">
        <v>77.99</v>
      </c>
      <c r="F5" s="4">
        <v>77.64</v>
      </c>
      <c r="G5" s="11">
        <v>155.63</v>
      </c>
    </row>
    <row r="6" spans="1:7" ht="42.75">
      <c r="A6" s="9" t="str">
        <f t="shared" si="0"/>
        <v>202301</v>
      </c>
      <c r="B6" s="10" t="s">
        <v>7</v>
      </c>
      <c r="C6" s="10" t="s">
        <v>8</v>
      </c>
      <c r="D6" s="9" t="str">
        <f>"2401131402"</f>
        <v>2401131402</v>
      </c>
      <c r="E6" s="4">
        <v>75.77</v>
      </c>
      <c r="F6" s="4">
        <v>78.85</v>
      </c>
      <c r="G6" s="11">
        <v>154.62</v>
      </c>
    </row>
    <row r="7" spans="1:7" ht="42.75">
      <c r="A7" s="9" t="str">
        <f t="shared" si="0"/>
        <v>202301</v>
      </c>
      <c r="B7" s="10" t="s">
        <v>7</v>
      </c>
      <c r="C7" s="10" t="s">
        <v>8</v>
      </c>
      <c r="D7" s="9" t="str">
        <f>"2401130704"</f>
        <v>2401130704</v>
      </c>
      <c r="E7" s="4">
        <v>71.94</v>
      </c>
      <c r="F7" s="4">
        <v>81.92</v>
      </c>
      <c r="G7" s="11">
        <v>153.86</v>
      </c>
    </row>
    <row r="8" spans="1:7" ht="42.75">
      <c r="A8" s="9" t="str">
        <f t="shared" si="0"/>
        <v>202301</v>
      </c>
      <c r="B8" s="10" t="s">
        <v>7</v>
      </c>
      <c r="C8" s="10" t="s">
        <v>8</v>
      </c>
      <c r="D8" s="9" t="str">
        <f>"2401131011"</f>
        <v>2401131011</v>
      </c>
      <c r="E8" s="4">
        <v>75.77</v>
      </c>
      <c r="F8" s="4">
        <v>77.26</v>
      </c>
      <c r="G8" s="11">
        <v>153.03</v>
      </c>
    </row>
    <row r="9" spans="1:7" ht="42.75">
      <c r="A9" s="9" t="str">
        <f t="shared" si="0"/>
        <v>202301</v>
      </c>
      <c r="B9" s="10" t="s">
        <v>7</v>
      </c>
      <c r="C9" s="10" t="s">
        <v>8</v>
      </c>
      <c r="D9" s="9" t="str">
        <f>"2401130826"</f>
        <v>2401130826</v>
      </c>
      <c r="E9" s="4">
        <v>74.27</v>
      </c>
      <c r="F9" s="4">
        <v>78.08</v>
      </c>
      <c r="G9" s="11">
        <v>152.35</v>
      </c>
    </row>
    <row r="10" spans="1:7" ht="42.75">
      <c r="A10" s="9" t="str">
        <f t="shared" si="0"/>
        <v>202301</v>
      </c>
      <c r="B10" s="10" t="s">
        <v>7</v>
      </c>
      <c r="C10" s="10" t="s">
        <v>8</v>
      </c>
      <c r="D10" s="9" t="str">
        <f>"2401131526"</f>
        <v>2401131526</v>
      </c>
      <c r="E10" s="4">
        <v>70.2</v>
      </c>
      <c r="F10" s="4">
        <v>80.52</v>
      </c>
      <c r="G10" s="11">
        <v>150.72</v>
      </c>
    </row>
    <row r="11" spans="1:7" ht="42.75">
      <c r="A11" s="9" t="str">
        <f t="shared" si="0"/>
        <v>202301</v>
      </c>
      <c r="B11" s="10" t="s">
        <v>7</v>
      </c>
      <c r="C11" s="10" t="s">
        <v>8</v>
      </c>
      <c r="D11" s="9" t="str">
        <f>"2401131207"</f>
        <v>2401131207</v>
      </c>
      <c r="E11" s="4">
        <v>70.55</v>
      </c>
      <c r="F11" s="4">
        <v>78.41</v>
      </c>
      <c r="G11" s="11">
        <v>148.95999999999998</v>
      </c>
    </row>
    <row r="12" spans="1:7" ht="42.75">
      <c r="A12" s="9" t="str">
        <f t="shared" si="0"/>
        <v>202301</v>
      </c>
      <c r="B12" s="10" t="s">
        <v>7</v>
      </c>
      <c r="C12" s="10" t="s">
        <v>8</v>
      </c>
      <c r="D12" s="9" t="str">
        <f>"2401130503"</f>
        <v>2401130503</v>
      </c>
      <c r="E12" s="4">
        <v>71.86</v>
      </c>
      <c r="F12" s="4">
        <v>76.3</v>
      </c>
      <c r="G12" s="11">
        <v>148.16</v>
      </c>
    </row>
    <row r="13" spans="1:7" ht="42.75">
      <c r="A13" s="9" t="str">
        <f t="shared" si="0"/>
        <v>202301</v>
      </c>
      <c r="B13" s="10" t="s">
        <v>7</v>
      </c>
      <c r="C13" s="10" t="s">
        <v>8</v>
      </c>
      <c r="D13" s="9" t="str">
        <f>"2401131506"</f>
        <v>2401131506</v>
      </c>
      <c r="E13" s="4">
        <v>76.98</v>
      </c>
      <c r="F13" s="4">
        <v>70.93</v>
      </c>
      <c r="G13" s="11">
        <v>147.91000000000003</v>
      </c>
    </row>
    <row r="14" spans="1:7" ht="42.75">
      <c r="A14" s="9" t="str">
        <f t="shared" si="0"/>
        <v>202301</v>
      </c>
      <c r="B14" s="10" t="s">
        <v>7</v>
      </c>
      <c r="C14" s="10" t="s">
        <v>8</v>
      </c>
      <c r="D14" s="9" t="str">
        <f>"2401130807"</f>
        <v>2401130807</v>
      </c>
      <c r="E14" s="4">
        <v>65.7</v>
      </c>
      <c r="F14" s="4">
        <v>82.11</v>
      </c>
      <c r="G14" s="11">
        <v>147.81</v>
      </c>
    </row>
    <row r="15" spans="1:7" ht="42.75">
      <c r="A15" s="9" t="str">
        <f t="shared" si="0"/>
        <v>202301</v>
      </c>
      <c r="B15" s="10" t="s">
        <v>7</v>
      </c>
      <c r="C15" s="10" t="s">
        <v>8</v>
      </c>
      <c r="D15" s="9" t="str">
        <f>"2401131008"</f>
        <v>2401131008</v>
      </c>
      <c r="E15" s="4">
        <v>64.93</v>
      </c>
      <c r="F15" s="4">
        <v>82.57</v>
      </c>
      <c r="G15" s="11">
        <v>147.5</v>
      </c>
    </row>
    <row r="16" spans="1:7" ht="42.75">
      <c r="A16" s="9" t="str">
        <f t="shared" si="0"/>
        <v>202301</v>
      </c>
      <c r="B16" s="10" t="s">
        <v>7</v>
      </c>
      <c r="C16" s="10" t="s">
        <v>8</v>
      </c>
      <c r="D16" s="9" t="str">
        <f>"2401131007"</f>
        <v>2401131007</v>
      </c>
      <c r="E16" s="4">
        <v>72.12</v>
      </c>
      <c r="F16" s="4">
        <v>75.34</v>
      </c>
      <c r="G16" s="11">
        <v>147.46</v>
      </c>
    </row>
    <row r="17" spans="1:7" ht="42.75">
      <c r="A17" s="9" t="str">
        <f t="shared" si="0"/>
        <v>202301</v>
      </c>
      <c r="B17" s="10" t="s">
        <v>7</v>
      </c>
      <c r="C17" s="10" t="s">
        <v>8</v>
      </c>
      <c r="D17" s="9" t="str">
        <f>"2401131214"</f>
        <v>2401131214</v>
      </c>
      <c r="E17" s="4">
        <v>75.21</v>
      </c>
      <c r="F17" s="4">
        <v>71.64</v>
      </c>
      <c r="G17" s="11">
        <v>146.85</v>
      </c>
    </row>
    <row r="18" spans="1:7" ht="42.75">
      <c r="A18" s="9" t="str">
        <f t="shared" si="0"/>
        <v>202301</v>
      </c>
      <c r="B18" s="10" t="s">
        <v>7</v>
      </c>
      <c r="C18" s="10" t="s">
        <v>8</v>
      </c>
      <c r="D18" s="9" t="str">
        <f>"2401130227"</f>
        <v>2401130227</v>
      </c>
      <c r="E18" s="4">
        <v>70.78</v>
      </c>
      <c r="F18" s="4">
        <v>75.15</v>
      </c>
      <c r="G18" s="11">
        <v>145.93</v>
      </c>
    </row>
    <row r="19" spans="1:7" ht="42.75">
      <c r="A19" s="9" t="str">
        <f t="shared" si="0"/>
        <v>202301</v>
      </c>
      <c r="B19" s="10" t="s">
        <v>7</v>
      </c>
      <c r="C19" s="10" t="s">
        <v>8</v>
      </c>
      <c r="D19" s="9" t="str">
        <f>"2401131010"</f>
        <v>2401131010</v>
      </c>
      <c r="E19" s="4">
        <v>74.54</v>
      </c>
      <c r="F19" s="4">
        <v>71.26</v>
      </c>
      <c r="G19" s="11">
        <v>145.8</v>
      </c>
    </row>
    <row r="20" spans="1:7" ht="42.75">
      <c r="A20" s="9" t="str">
        <f t="shared" si="0"/>
        <v>202301</v>
      </c>
      <c r="B20" s="10" t="s">
        <v>7</v>
      </c>
      <c r="C20" s="10" t="s">
        <v>8</v>
      </c>
      <c r="D20" s="9" t="str">
        <f>"2401130204"</f>
        <v>2401130204</v>
      </c>
      <c r="E20" s="4">
        <v>72.71</v>
      </c>
      <c r="F20" s="4">
        <v>73.04</v>
      </c>
      <c r="G20" s="11">
        <v>145.75</v>
      </c>
    </row>
    <row r="21" spans="1:7" ht="42.75">
      <c r="A21" s="9" t="str">
        <f t="shared" si="0"/>
        <v>202301</v>
      </c>
      <c r="B21" s="10" t="s">
        <v>7</v>
      </c>
      <c r="C21" s="10" t="s">
        <v>8</v>
      </c>
      <c r="D21" s="9" t="str">
        <f>"2401131520"</f>
        <v>2401131520</v>
      </c>
      <c r="E21" s="4">
        <v>69.44</v>
      </c>
      <c r="F21" s="4">
        <v>76.3</v>
      </c>
      <c r="G21" s="11">
        <v>145.74</v>
      </c>
    </row>
    <row r="22" spans="1:7" ht="42.75">
      <c r="A22" s="9" t="str">
        <f t="shared" si="0"/>
        <v>202301</v>
      </c>
      <c r="B22" s="10" t="s">
        <v>7</v>
      </c>
      <c r="C22" s="10" t="s">
        <v>8</v>
      </c>
      <c r="D22" s="9" t="str">
        <f>"2401131515"</f>
        <v>2401131515</v>
      </c>
      <c r="E22" s="4">
        <v>68.96</v>
      </c>
      <c r="F22" s="4">
        <v>76.49</v>
      </c>
      <c r="G22" s="11">
        <v>145.45</v>
      </c>
    </row>
    <row r="23" spans="1:7" ht="42.75">
      <c r="A23" s="9" t="str">
        <f t="shared" si="0"/>
        <v>202301</v>
      </c>
      <c r="B23" s="10" t="s">
        <v>7</v>
      </c>
      <c r="C23" s="10" t="s">
        <v>8</v>
      </c>
      <c r="D23" s="9" t="str">
        <f>"2401130729"</f>
        <v>2401130729</v>
      </c>
      <c r="E23" s="4">
        <v>72.07</v>
      </c>
      <c r="F23" s="4">
        <v>73.04</v>
      </c>
      <c r="G23" s="11">
        <v>145.11</v>
      </c>
    </row>
    <row r="24" spans="1:7" ht="42.75">
      <c r="A24" s="9" t="str">
        <f t="shared" si="0"/>
        <v>202301</v>
      </c>
      <c r="B24" s="10" t="s">
        <v>7</v>
      </c>
      <c r="C24" s="10" t="s">
        <v>8</v>
      </c>
      <c r="D24" s="9" t="str">
        <f>"2401130412"</f>
        <v>2401130412</v>
      </c>
      <c r="E24" s="4">
        <v>70.45</v>
      </c>
      <c r="F24" s="4">
        <v>74.44</v>
      </c>
      <c r="G24" s="11">
        <v>144.89</v>
      </c>
    </row>
    <row r="25" spans="1:7" ht="42.75">
      <c r="A25" s="9" t="str">
        <f t="shared" si="0"/>
        <v>202301</v>
      </c>
      <c r="B25" s="10" t="s">
        <v>7</v>
      </c>
      <c r="C25" s="10" t="s">
        <v>8</v>
      </c>
      <c r="D25" s="9" t="str">
        <f>"2401130610"</f>
        <v>2401130610</v>
      </c>
      <c r="E25" s="4">
        <v>75.43</v>
      </c>
      <c r="F25" s="4">
        <v>69.27</v>
      </c>
      <c r="G25" s="11">
        <v>144.7</v>
      </c>
    </row>
    <row r="26" spans="1:7" ht="42.75">
      <c r="A26" s="9" t="str">
        <f t="shared" si="0"/>
        <v>202301</v>
      </c>
      <c r="B26" s="10" t="s">
        <v>7</v>
      </c>
      <c r="C26" s="10" t="s">
        <v>8</v>
      </c>
      <c r="D26" s="9" t="str">
        <f>"2401131005"</f>
        <v>2401131005</v>
      </c>
      <c r="E26" s="4">
        <v>71.94</v>
      </c>
      <c r="F26" s="4">
        <v>72.73</v>
      </c>
      <c r="G26" s="11">
        <v>144.67000000000002</v>
      </c>
    </row>
    <row r="27" spans="1:7" ht="42.75">
      <c r="A27" s="9" t="str">
        <f t="shared" si="0"/>
        <v>202301</v>
      </c>
      <c r="B27" s="10" t="s">
        <v>7</v>
      </c>
      <c r="C27" s="10" t="s">
        <v>8</v>
      </c>
      <c r="D27" s="9" t="str">
        <f>"2401131205"</f>
        <v>2401131205</v>
      </c>
      <c r="E27" s="4">
        <v>71.57</v>
      </c>
      <c r="F27" s="4">
        <v>72.6</v>
      </c>
      <c r="G27" s="11">
        <v>144.17</v>
      </c>
    </row>
    <row r="28" spans="1:7" ht="42.75">
      <c r="A28" s="9" t="str">
        <f t="shared" si="0"/>
        <v>202301</v>
      </c>
      <c r="B28" s="10" t="s">
        <v>7</v>
      </c>
      <c r="C28" s="10" t="s">
        <v>8</v>
      </c>
      <c r="D28" s="9" t="str">
        <f>"2401130326"</f>
        <v>2401130326</v>
      </c>
      <c r="E28" s="4">
        <v>67.56</v>
      </c>
      <c r="F28" s="4">
        <v>76.11</v>
      </c>
      <c r="G28" s="11">
        <v>143.67000000000002</v>
      </c>
    </row>
    <row r="29" spans="1:7" ht="42.75">
      <c r="A29" s="9" t="str">
        <f t="shared" si="0"/>
        <v>202301</v>
      </c>
      <c r="B29" s="10" t="s">
        <v>7</v>
      </c>
      <c r="C29" s="10" t="s">
        <v>8</v>
      </c>
      <c r="D29" s="9" t="str">
        <f>"2401130913"</f>
        <v>2401130913</v>
      </c>
      <c r="E29" s="4">
        <v>73.45</v>
      </c>
      <c r="F29" s="4">
        <v>70.05</v>
      </c>
      <c r="G29" s="11">
        <v>143.5</v>
      </c>
    </row>
    <row r="30" spans="1:7" ht="42.75">
      <c r="A30" s="9" t="str">
        <f t="shared" si="0"/>
        <v>202301</v>
      </c>
      <c r="B30" s="10" t="s">
        <v>7</v>
      </c>
      <c r="C30" s="10" t="s">
        <v>8</v>
      </c>
      <c r="D30" s="9" t="str">
        <f>"2401131407"</f>
        <v>2401131407</v>
      </c>
      <c r="E30" s="4">
        <v>77.47</v>
      </c>
      <c r="F30" s="4">
        <v>65.89</v>
      </c>
      <c r="G30" s="11">
        <v>143.36</v>
      </c>
    </row>
    <row r="31" spans="1:7" ht="42.75">
      <c r="A31" s="9" t="str">
        <f t="shared" si="0"/>
        <v>202301</v>
      </c>
      <c r="B31" s="10" t="s">
        <v>7</v>
      </c>
      <c r="C31" s="10" t="s">
        <v>8</v>
      </c>
      <c r="D31" s="9" t="str">
        <f>"2401131024"</f>
        <v>2401131024</v>
      </c>
      <c r="E31" s="4">
        <v>67.89</v>
      </c>
      <c r="F31" s="4">
        <v>74.44</v>
      </c>
      <c r="G31" s="11">
        <v>142.32999999999998</v>
      </c>
    </row>
    <row r="32" spans="1:7" ht="42.75">
      <c r="A32" s="9" t="str">
        <f t="shared" si="0"/>
        <v>202301</v>
      </c>
      <c r="B32" s="10" t="s">
        <v>7</v>
      </c>
      <c r="C32" s="10" t="s">
        <v>8</v>
      </c>
      <c r="D32" s="9" t="str">
        <f>"2401131213"</f>
        <v>2401131213</v>
      </c>
      <c r="E32" s="4">
        <v>65.93</v>
      </c>
      <c r="F32" s="4">
        <v>76.05</v>
      </c>
      <c r="G32" s="11">
        <v>141.98000000000002</v>
      </c>
    </row>
    <row r="33" spans="1:7" ht="42.75">
      <c r="A33" s="9" t="str">
        <f t="shared" si="0"/>
        <v>202301</v>
      </c>
      <c r="B33" s="10" t="s">
        <v>7</v>
      </c>
      <c r="C33" s="10" t="s">
        <v>8</v>
      </c>
      <c r="D33" s="9" t="str">
        <f>"2401130622"</f>
        <v>2401130622</v>
      </c>
      <c r="E33" s="4">
        <v>69.66</v>
      </c>
      <c r="F33" s="4">
        <v>71.89</v>
      </c>
      <c r="G33" s="11">
        <v>141.55</v>
      </c>
    </row>
    <row r="34" spans="1:7" ht="42.75">
      <c r="A34" s="9" t="str">
        <f t="shared" si="0"/>
        <v>202301</v>
      </c>
      <c r="B34" s="10" t="s">
        <v>7</v>
      </c>
      <c r="C34" s="10" t="s">
        <v>8</v>
      </c>
      <c r="D34" s="9" t="str">
        <f>"2401131601"</f>
        <v>2401131601</v>
      </c>
      <c r="E34" s="4">
        <v>72.72</v>
      </c>
      <c r="F34" s="4">
        <v>68.82</v>
      </c>
      <c r="G34" s="11">
        <v>141.54</v>
      </c>
    </row>
    <row r="35" spans="1:7" ht="42.75">
      <c r="A35" s="9" t="str">
        <f t="shared" si="0"/>
        <v>202301</v>
      </c>
      <c r="B35" s="10" t="s">
        <v>7</v>
      </c>
      <c r="C35" s="10" t="s">
        <v>8</v>
      </c>
      <c r="D35" s="9" t="str">
        <f>"2401130406"</f>
        <v>2401130406</v>
      </c>
      <c r="E35" s="4">
        <v>61.59</v>
      </c>
      <c r="F35" s="4">
        <v>79.81</v>
      </c>
      <c r="G35" s="11">
        <v>141.4</v>
      </c>
    </row>
    <row r="36" spans="1:7" ht="42.75">
      <c r="A36" s="9" t="str">
        <f t="shared" si="0"/>
        <v>202301</v>
      </c>
      <c r="B36" s="10" t="s">
        <v>7</v>
      </c>
      <c r="C36" s="10" t="s">
        <v>8</v>
      </c>
      <c r="D36" s="9" t="str">
        <f>"2401131409"</f>
        <v>2401131409</v>
      </c>
      <c r="E36" s="4">
        <v>58.79</v>
      </c>
      <c r="F36" s="4">
        <v>82.57</v>
      </c>
      <c r="G36" s="11">
        <v>141.35999999999999</v>
      </c>
    </row>
    <row r="37" spans="1:7" ht="42.75">
      <c r="A37" s="9" t="str">
        <f t="shared" si="0"/>
        <v>202301</v>
      </c>
      <c r="B37" s="10" t="s">
        <v>7</v>
      </c>
      <c r="C37" s="10" t="s">
        <v>8</v>
      </c>
      <c r="D37" s="9" t="str">
        <f>"2401131123"</f>
        <v>2401131123</v>
      </c>
      <c r="E37" s="4">
        <v>66.08</v>
      </c>
      <c r="F37" s="4">
        <v>75.02</v>
      </c>
      <c r="G37" s="11">
        <v>141.1</v>
      </c>
    </row>
    <row r="38" spans="1:7" ht="42.75">
      <c r="A38" s="9" t="str">
        <f t="shared" si="0"/>
        <v>202301</v>
      </c>
      <c r="B38" s="10" t="s">
        <v>7</v>
      </c>
      <c r="C38" s="10" t="s">
        <v>8</v>
      </c>
      <c r="D38" s="9" t="str">
        <f>"2401131521"</f>
        <v>2401131521</v>
      </c>
      <c r="E38" s="4">
        <v>64.26</v>
      </c>
      <c r="F38" s="4">
        <v>76.55</v>
      </c>
      <c r="G38" s="11">
        <v>140.81</v>
      </c>
    </row>
    <row r="39" spans="1:7" ht="42.75">
      <c r="A39" s="9" t="str">
        <f t="shared" si="0"/>
        <v>202301</v>
      </c>
      <c r="B39" s="10" t="s">
        <v>7</v>
      </c>
      <c r="C39" s="10" t="s">
        <v>8</v>
      </c>
      <c r="D39" s="9" t="str">
        <f>"2401131421"</f>
        <v>2401131421</v>
      </c>
      <c r="E39" s="4">
        <v>63.28</v>
      </c>
      <c r="F39" s="4">
        <v>77.07</v>
      </c>
      <c r="G39" s="11">
        <v>140.35</v>
      </c>
    </row>
    <row r="40" spans="1:7" ht="28.5">
      <c r="A40" s="9" t="str">
        <f aca="true" t="shared" si="1" ref="A40:A103">"202302"</f>
        <v>202302</v>
      </c>
      <c r="B40" s="10" t="s">
        <v>7</v>
      </c>
      <c r="C40" s="10" t="s">
        <v>9</v>
      </c>
      <c r="D40" s="9" t="str">
        <f>"2401132811"</f>
        <v>2401132811</v>
      </c>
      <c r="E40" s="4">
        <v>74.46</v>
      </c>
      <c r="F40" s="4">
        <v>80.52</v>
      </c>
      <c r="G40" s="11">
        <v>154.98</v>
      </c>
    </row>
    <row r="41" spans="1:7" ht="28.5">
      <c r="A41" s="9" t="str">
        <f t="shared" si="1"/>
        <v>202302</v>
      </c>
      <c r="B41" s="10" t="s">
        <v>7</v>
      </c>
      <c r="C41" s="10" t="s">
        <v>9</v>
      </c>
      <c r="D41" s="9" t="str">
        <f>"2401132225"</f>
        <v>2401132225</v>
      </c>
      <c r="E41" s="4">
        <v>70.32</v>
      </c>
      <c r="F41" s="4">
        <v>83.01</v>
      </c>
      <c r="G41" s="11">
        <v>153.32999999999998</v>
      </c>
    </row>
    <row r="42" spans="1:7" ht="28.5">
      <c r="A42" s="9" t="str">
        <f t="shared" si="1"/>
        <v>202302</v>
      </c>
      <c r="B42" s="10" t="s">
        <v>7</v>
      </c>
      <c r="C42" s="10" t="s">
        <v>9</v>
      </c>
      <c r="D42" s="9" t="str">
        <f>"2401132515"</f>
        <v>2401132515</v>
      </c>
      <c r="E42" s="4">
        <v>77.49</v>
      </c>
      <c r="F42" s="4">
        <v>75.78</v>
      </c>
      <c r="G42" s="11">
        <v>153.26999999999998</v>
      </c>
    </row>
    <row r="43" spans="1:7" ht="28.5">
      <c r="A43" s="9" t="str">
        <f t="shared" si="1"/>
        <v>202302</v>
      </c>
      <c r="B43" s="10" t="s">
        <v>7</v>
      </c>
      <c r="C43" s="10" t="s">
        <v>9</v>
      </c>
      <c r="D43" s="9" t="str">
        <f>"2401131829"</f>
        <v>2401131829</v>
      </c>
      <c r="E43" s="4">
        <v>75.02</v>
      </c>
      <c r="F43" s="4">
        <v>76.85</v>
      </c>
      <c r="G43" s="11">
        <v>151.87</v>
      </c>
    </row>
    <row r="44" spans="1:7" ht="28.5">
      <c r="A44" s="9" t="str">
        <f t="shared" si="1"/>
        <v>202302</v>
      </c>
      <c r="B44" s="10" t="s">
        <v>7</v>
      </c>
      <c r="C44" s="10" t="s">
        <v>9</v>
      </c>
      <c r="D44" s="9" t="str">
        <f>"2401132808"</f>
        <v>2401132808</v>
      </c>
      <c r="E44" s="4">
        <v>70.38</v>
      </c>
      <c r="F44" s="4">
        <v>80</v>
      </c>
      <c r="G44" s="11">
        <v>150.38</v>
      </c>
    </row>
    <row r="45" spans="1:7" ht="28.5">
      <c r="A45" s="9" t="str">
        <f t="shared" si="1"/>
        <v>202302</v>
      </c>
      <c r="B45" s="10" t="s">
        <v>7</v>
      </c>
      <c r="C45" s="10" t="s">
        <v>9</v>
      </c>
      <c r="D45" s="9" t="str">
        <f>"2401132504"</f>
        <v>2401132504</v>
      </c>
      <c r="E45" s="4">
        <v>70.19</v>
      </c>
      <c r="F45" s="4">
        <v>78.08</v>
      </c>
      <c r="G45" s="11">
        <v>148.26999999999998</v>
      </c>
    </row>
    <row r="46" spans="1:7" ht="28.5">
      <c r="A46" s="9" t="str">
        <f t="shared" si="1"/>
        <v>202302</v>
      </c>
      <c r="B46" s="10" t="s">
        <v>7</v>
      </c>
      <c r="C46" s="10" t="s">
        <v>9</v>
      </c>
      <c r="D46" s="9" t="str">
        <f>"2401132222"</f>
        <v>2401132222</v>
      </c>
      <c r="E46" s="4">
        <v>70.68</v>
      </c>
      <c r="F46" s="4">
        <v>77.51</v>
      </c>
      <c r="G46" s="11">
        <v>148.19</v>
      </c>
    </row>
    <row r="47" spans="1:7" ht="28.5">
      <c r="A47" s="9" t="str">
        <f t="shared" si="1"/>
        <v>202302</v>
      </c>
      <c r="B47" s="10" t="s">
        <v>7</v>
      </c>
      <c r="C47" s="10" t="s">
        <v>9</v>
      </c>
      <c r="D47" s="9" t="str">
        <f>"2401132625"</f>
        <v>2401132625</v>
      </c>
      <c r="E47" s="4">
        <v>69.14</v>
      </c>
      <c r="F47" s="4">
        <v>78.79</v>
      </c>
      <c r="G47" s="11">
        <v>147.93</v>
      </c>
    </row>
    <row r="48" spans="1:7" ht="28.5">
      <c r="A48" s="9" t="str">
        <f t="shared" si="1"/>
        <v>202302</v>
      </c>
      <c r="B48" s="10" t="s">
        <v>7</v>
      </c>
      <c r="C48" s="10" t="s">
        <v>9</v>
      </c>
      <c r="D48" s="9" t="str">
        <f>"2401131925"</f>
        <v>2401131925</v>
      </c>
      <c r="E48" s="4">
        <v>76.66</v>
      </c>
      <c r="F48" s="4">
        <v>71.12</v>
      </c>
      <c r="G48" s="11">
        <v>147.78</v>
      </c>
    </row>
    <row r="49" spans="1:7" ht="28.5">
      <c r="A49" s="9" t="str">
        <f t="shared" si="1"/>
        <v>202302</v>
      </c>
      <c r="B49" s="10" t="s">
        <v>7</v>
      </c>
      <c r="C49" s="10" t="s">
        <v>9</v>
      </c>
      <c r="D49" s="9" t="str">
        <f>"2401131812"</f>
        <v>2401131812</v>
      </c>
      <c r="E49" s="4">
        <v>70.55</v>
      </c>
      <c r="F49" s="4">
        <v>76.95</v>
      </c>
      <c r="G49" s="11">
        <v>147.5</v>
      </c>
    </row>
    <row r="50" spans="1:7" ht="28.5">
      <c r="A50" s="9" t="str">
        <f t="shared" si="1"/>
        <v>202302</v>
      </c>
      <c r="B50" s="10" t="s">
        <v>7</v>
      </c>
      <c r="C50" s="10" t="s">
        <v>9</v>
      </c>
      <c r="D50" s="9" t="str">
        <f>"2401132119"</f>
        <v>2401132119</v>
      </c>
      <c r="E50" s="4">
        <v>71.35</v>
      </c>
      <c r="F50" s="4">
        <v>75.38</v>
      </c>
      <c r="G50" s="11">
        <v>146.73</v>
      </c>
    </row>
    <row r="51" spans="1:7" ht="28.5">
      <c r="A51" s="9" t="str">
        <f t="shared" si="1"/>
        <v>202302</v>
      </c>
      <c r="B51" s="10" t="s">
        <v>7</v>
      </c>
      <c r="C51" s="10" t="s">
        <v>9</v>
      </c>
      <c r="D51" s="9" t="str">
        <f>"2401132506"</f>
        <v>2401132506</v>
      </c>
      <c r="E51" s="4">
        <v>70.63</v>
      </c>
      <c r="F51" s="4">
        <v>75.34</v>
      </c>
      <c r="G51" s="11">
        <v>145.97</v>
      </c>
    </row>
    <row r="52" spans="1:7" ht="28.5">
      <c r="A52" s="9" t="str">
        <f t="shared" si="1"/>
        <v>202302</v>
      </c>
      <c r="B52" s="10" t="s">
        <v>7</v>
      </c>
      <c r="C52" s="10" t="s">
        <v>9</v>
      </c>
      <c r="D52" s="9" t="str">
        <f>"2401132230"</f>
        <v>2401132230</v>
      </c>
      <c r="E52" s="4">
        <v>72.62</v>
      </c>
      <c r="F52" s="4">
        <v>72.6</v>
      </c>
      <c r="G52" s="11">
        <v>145.22</v>
      </c>
    </row>
    <row r="53" spans="1:7" ht="28.5">
      <c r="A53" s="9" t="str">
        <f t="shared" si="1"/>
        <v>202302</v>
      </c>
      <c r="B53" s="10" t="s">
        <v>7</v>
      </c>
      <c r="C53" s="10" t="s">
        <v>9</v>
      </c>
      <c r="D53" s="9" t="str">
        <f>"2401132212"</f>
        <v>2401132212</v>
      </c>
      <c r="E53" s="4">
        <v>68.91</v>
      </c>
      <c r="F53" s="4">
        <v>76.3</v>
      </c>
      <c r="G53" s="11">
        <v>145.20999999999998</v>
      </c>
    </row>
    <row r="54" spans="1:7" ht="28.5">
      <c r="A54" s="9" t="str">
        <f t="shared" si="1"/>
        <v>202302</v>
      </c>
      <c r="B54" s="10" t="s">
        <v>7</v>
      </c>
      <c r="C54" s="10" t="s">
        <v>9</v>
      </c>
      <c r="D54" s="9" t="str">
        <f>"2401132209"</f>
        <v>2401132209</v>
      </c>
      <c r="E54" s="4">
        <v>68.71</v>
      </c>
      <c r="F54" s="4">
        <v>76.49</v>
      </c>
      <c r="G54" s="11">
        <v>145.2</v>
      </c>
    </row>
    <row r="55" spans="1:7" ht="28.5">
      <c r="A55" s="9" t="str">
        <f t="shared" si="1"/>
        <v>202302</v>
      </c>
      <c r="B55" s="10" t="s">
        <v>7</v>
      </c>
      <c r="C55" s="10" t="s">
        <v>9</v>
      </c>
      <c r="D55" s="9" t="str">
        <f>"2401132104"</f>
        <v>2401132104</v>
      </c>
      <c r="E55" s="4">
        <v>68.54</v>
      </c>
      <c r="F55" s="4">
        <v>76.36</v>
      </c>
      <c r="G55" s="11">
        <v>144.9</v>
      </c>
    </row>
    <row r="56" spans="1:7" ht="28.5">
      <c r="A56" s="9" t="str">
        <f t="shared" si="1"/>
        <v>202302</v>
      </c>
      <c r="B56" s="10" t="s">
        <v>7</v>
      </c>
      <c r="C56" s="10" t="s">
        <v>9</v>
      </c>
      <c r="D56" s="9" t="str">
        <f>"2401132115"</f>
        <v>2401132115</v>
      </c>
      <c r="E56" s="4">
        <v>70.45</v>
      </c>
      <c r="F56" s="4">
        <v>74.32</v>
      </c>
      <c r="G56" s="11">
        <v>144.76999999999998</v>
      </c>
    </row>
    <row r="57" spans="1:7" ht="28.5">
      <c r="A57" s="9" t="str">
        <f t="shared" si="1"/>
        <v>202302</v>
      </c>
      <c r="B57" s="10" t="s">
        <v>7</v>
      </c>
      <c r="C57" s="10" t="s">
        <v>9</v>
      </c>
      <c r="D57" s="9" t="str">
        <f>"2401132007"</f>
        <v>2401132007</v>
      </c>
      <c r="E57" s="4">
        <v>67.43</v>
      </c>
      <c r="F57" s="4">
        <v>77.12</v>
      </c>
      <c r="G57" s="11">
        <v>144.55</v>
      </c>
    </row>
    <row r="58" spans="1:7" ht="28.5">
      <c r="A58" s="9" t="str">
        <f t="shared" si="1"/>
        <v>202302</v>
      </c>
      <c r="B58" s="10" t="s">
        <v>7</v>
      </c>
      <c r="C58" s="10" t="s">
        <v>9</v>
      </c>
      <c r="D58" s="9" t="str">
        <f>"2401132211"</f>
        <v>2401132211</v>
      </c>
      <c r="E58" s="4">
        <v>71.16</v>
      </c>
      <c r="F58" s="4">
        <v>73.23</v>
      </c>
      <c r="G58" s="11">
        <v>144.39</v>
      </c>
    </row>
    <row r="59" spans="1:7" ht="28.5">
      <c r="A59" s="9" t="str">
        <f t="shared" si="1"/>
        <v>202302</v>
      </c>
      <c r="B59" s="10" t="s">
        <v>7</v>
      </c>
      <c r="C59" s="10" t="s">
        <v>9</v>
      </c>
      <c r="D59" s="9" t="str">
        <f>"2401132424"</f>
        <v>2401132424</v>
      </c>
      <c r="E59" s="4">
        <v>67.89</v>
      </c>
      <c r="F59" s="4">
        <v>76.49</v>
      </c>
      <c r="G59" s="11">
        <v>144.38</v>
      </c>
    </row>
    <row r="60" spans="1:7" ht="28.5">
      <c r="A60" s="9" t="str">
        <f t="shared" si="1"/>
        <v>202302</v>
      </c>
      <c r="B60" s="10" t="s">
        <v>7</v>
      </c>
      <c r="C60" s="10" t="s">
        <v>9</v>
      </c>
      <c r="D60" s="9" t="str">
        <f>"2401131618"</f>
        <v>2401131618</v>
      </c>
      <c r="E60" s="4">
        <v>66.74</v>
      </c>
      <c r="F60" s="4">
        <v>77.39</v>
      </c>
      <c r="G60" s="11">
        <v>144.13</v>
      </c>
    </row>
    <row r="61" spans="1:7" ht="28.5">
      <c r="A61" s="9" t="str">
        <f t="shared" si="1"/>
        <v>202302</v>
      </c>
      <c r="B61" s="10" t="s">
        <v>7</v>
      </c>
      <c r="C61" s="10" t="s">
        <v>9</v>
      </c>
      <c r="D61" s="9" t="str">
        <f>"2401132827"</f>
        <v>2401132827</v>
      </c>
      <c r="E61" s="4">
        <v>63.35</v>
      </c>
      <c r="F61" s="4">
        <v>80.77</v>
      </c>
      <c r="G61" s="11">
        <v>144.12</v>
      </c>
    </row>
    <row r="62" spans="1:7" ht="28.5">
      <c r="A62" s="9" t="str">
        <f t="shared" si="1"/>
        <v>202302</v>
      </c>
      <c r="B62" s="10" t="s">
        <v>7</v>
      </c>
      <c r="C62" s="10" t="s">
        <v>9</v>
      </c>
      <c r="D62" s="9" t="str">
        <f>"2401132505"</f>
        <v>2401132505</v>
      </c>
      <c r="E62" s="4">
        <v>70.46</v>
      </c>
      <c r="F62" s="4">
        <v>73.56</v>
      </c>
      <c r="G62" s="11">
        <v>144.01999999999998</v>
      </c>
    </row>
    <row r="63" spans="1:7" ht="28.5">
      <c r="A63" s="9" t="str">
        <f t="shared" si="1"/>
        <v>202302</v>
      </c>
      <c r="B63" s="10" t="s">
        <v>7</v>
      </c>
      <c r="C63" s="10" t="s">
        <v>9</v>
      </c>
      <c r="D63" s="9" t="str">
        <f>"2401132402"</f>
        <v>2401132402</v>
      </c>
      <c r="E63" s="4">
        <v>66.19</v>
      </c>
      <c r="F63" s="4">
        <v>77.7</v>
      </c>
      <c r="G63" s="11">
        <v>143.89</v>
      </c>
    </row>
    <row r="64" spans="1:7" ht="28.5">
      <c r="A64" s="9" t="str">
        <f t="shared" si="1"/>
        <v>202302</v>
      </c>
      <c r="B64" s="10" t="s">
        <v>7</v>
      </c>
      <c r="C64" s="10" t="s">
        <v>9</v>
      </c>
      <c r="D64" s="9" t="str">
        <f>"2401132016"</f>
        <v>2401132016</v>
      </c>
      <c r="E64" s="4">
        <v>71.76</v>
      </c>
      <c r="F64" s="4">
        <v>71.95</v>
      </c>
      <c r="G64" s="11">
        <v>143.71</v>
      </c>
    </row>
    <row r="65" spans="1:7" ht="28.5">
      <c r="A65" s="9" t="str">
        <f t="shared" si="1"/>
        <v>202302</v>
      </c>
      <c r="B65" s="10" t="s">
        <v>7</v>
      </c>
      <c r="C65" s="10" t="s">
        <v>9</v>
      </c>
      <c r="D65" s="9" t="str">
        <f>"2401131913"</f>
        <v>2401131913</v>
      </c>
      <c r="E65" s="4">
        <v>65.79</v>
      </c>
      <c r="F65" s="4">
        <v>77.83</v>
      </c>
      <c r="G65" s="11">
        <v>143.62</v>
      </c>
    </row>
    <row r="66" spans="1:7" ht="28.5">
      <c r="A66" s="9" t="str">
        <f t="shared" si="1"/>
        <v>202302</v>
      </c>
      <c r="B66" s="10" t="s">
        <v>7</v>
      </c>
      <c r="C66" s="10" t="s">
        <v>9</v>
      </c>
      <c r="D66" s="9" t="str">
        <f>"2401132217"</f>
        <v>2401132217</v>
      </c>
      <c r="E66" s="4">
        <v>71.57</v>
      </c>
      <c r="F66" s="4">
        <v>71.89</v>
      </c>
      <c r="G66" s="11">
        <v>143.45999999999998</v>
      </c>
    </row>
    <row r="67" spans="1:7" ht="28.5">
      <c r="A67" s="9" t="str">
        <f t="shared" si="1"/>
        <v>202302</v>
      </c>
      <c r="B67" s="10" t="s">
        <v>7</v>
      </c>
      <c r="C67" s="10" t="s">
        <v>9</v>
      </c>
      <c r="D67" s="9" t="str">
        <f>"2401132309"</f>
        <v>2401132309</v>
      </c>
      <c r="E67" s="4">
        <v>64.32</v>
      </c>
      <c r="F67" s="4">
        <v>79.04</v>
      </c>
      <c r="G67" s="11">
        <v>143.36</v>
      </c>
    </row>
    <row r="68" spans="1:7" ht="28.5">
      <c r="A68" s="9" t="str">
        <f t="shared" si="1"/>
        <v>202302</v>
      </c>
      <c r="B68" s="10" t="s">
        <v>7</v>
      </c>
      <c r="C68" s="10" t="s">
        <v>9</v>
      </c>
      <c r="D68" s="9" t="str">
        <f>"2401132722"</f>
        <v>2401132722</v>
      </c>
      <c r="E68" s="4">
        <v>69.29</v>
      </c>
      <c r="F68" s="4">
        <v>74</v>
      </c>
      <c r="G68" s="11">
        <v>143.29000000000002</v>
      </c>
    </row>
    <row r="69" spans="1:7" ht="28.5">
      <c r="A69" s="9" t="str">
        <f t="shared" si="1"/>
        <v>202302</v>
      </c>
      <c r="B69" s="10" t="s">
        <v>7</v>
      </c>
      <c r="C69" s="10" t="s">
        <v>9</v>
      </c>
      <c r="D69" s="9" t="str">
        <f>"2401131701"</f>
        <v>2401131701</v>
      </c>
      <c r="E69" s="4">
        <v>74.88</v>
      </c>
      <c r="F69" s="4">
        <v>68.38</v>
      </c>
      <c r="G69" s="11">
        <v>143.26</v>
      </c>
    </row>
    <row r="70" spans="1:7" ht="28.5">
      <c r="A70" s="9" t="str">
        <f t="shared" si="1"/>
        <v>202302</v>
      </c>
      <c r="B70" s="10" t="s">
        <v>7</v>
      </c>
      <c r="C70" s="10" t="s">
        <v>9</v>
      </c>
      <c r="D70" s="9" t="str">
        <f>"2401132026"</f>
        <v>2401132026</v>
      </c>
      <c r="E70" s="4">
        <v>72.15</v>
      </c>
      <c r="F70" s="4">
        <v>71.07</v>
      </c>
      <c r="G70" s="11">
        <v>143.22</v>
      </c>
    </row>
    <row r="71" spans="1:7" ht="28.5">
      <c r="A71" s="9" t="str">
        <f t="shared" si="1"/>
        <v>202302</v>
      </c>
      <c r="B71" s="10" t="s">
        <v>7</v>
      </c>
      <c r="C71" s="10" t="s">
        <v>9</v>
      </c>
      <c r="D71" s="9" t="str">
        <f>"2401131626"</f>
        <v>2401131626</v>
      </c>
      <c r="E71" s="4">
        <v>66.18</v>
      </c>
      <c r="F71" s="4">
        <v>77.01</v>
      </c>
      <c r="G71" s="11">
        <v>143.19</v>
      </c>
    </row>
    <row r="72" spans="1:7" ht="28.5">
      <c r="A72" s="9" t="str">
        <f t="shared" si="1"/>
        <v>202302</v>
      </c>
      <c r="B72" s="10" t="s">
        <v>7</v>
      </c>
      <c r="C72" s="10" t="s">
        <v>9</v>
      </c>
      <c r="D72" s="9" t="str">
        <f>"2401132519"</f>
        <v>2401132519</v>
      </c>
      <c r="E72" s="4">
        <v>67.39</v>
      </c>
      <c r="F72" s="4">
        <v>74.96</v>
      </c>
      <c r="G72" s="11">
        <v>142.35</v>
      </c>
    </row>
    <row r="73" spans="1:7" ht="28.5">
      <c r="A73" s="9" t="str">
        <f t="shared" si="1"/>
        <v>202302</v>
      </c>
      <c r="B73" s="10" t="s">
        <v>7</v>
      </c>
      <c r="C73" s="10" t="s">
        <v>9</v>
      </c>
      <c r="D73" s="9" t="str">
        <f>"2401132405"</f>
        <v>2401132405</v>
      </c>
      <c r="E73" s="4">
        <v>65.85</v>
      </c>
      <c r="F73" s="4">
        <v>76.24</v>
      </c>
      <c r="G73" s="11">
        <v>142.08999999999997</v>
      </c>
    </row>
    <row r="74" spans="1:7" ht="28.5">
      <c r="A74" s="9" t="str">
        <f t="shared" si="1"/>
        <v>202302</v>
      </c>
      <c r="B74" s="10" t="s">
        <v>7</v>
      </c>
      <c r="C74" s="10" t="s">
        <v>9</v>
      </c>
      <c r="D74" s="9" t="str">
        <f>"2401131805"</f>
        <v>2401131805</v>
      </c>
      <c r="E74" s="4">
        <v>68.34</v>
      </c>
      <c r="F74" s="4">
        <v>73.67</v>
      </c>
      <c r="G74" s="11">
        <v>142.01</v>
      </c>
    </row>
    <row r="75" spans="1:7" ht="28.5">
      <c r="A75" s="9" t="str">
        <f t="shared" si="1"/>
        <v>202302</v>
      </c>
      <c r="B75" s="10" t="s">
        <v>7</v>
      </c>
      <c r="C75" s="10" t="s">
        <v>9</v>
      </c>
      <c r="D75" s="9" t="str">
        <f>"2401131905"</f>
        <v>2401131905</v>
      </c>
      <c r="E75" s="4">
        <v>64.16</v>
      </c>
      <c r="F75" s="4">
        <v>77.64</v>
      </c>
      <c r="G75" s="11">
        <v>141.8</v>
      </c>
    </row>
    <row r="76" spans="1:7" ht="28.5">
      <c r="A76" s="9" t="str">
        <f t="shared" si="1"/>
        <v>202302</v>
      </c>
      <c r="B76" s="10" t="s">
        <v>7</v>
      </c>
      <c r="C76" s="10" t="s">
        <v>9</v>
      </c>
      <c r="D76" s="9" t="str">
        <f>"2401131928"</f>
        <v>2401131928</v>
      </c>
      <c r="E76" s="4">
        <v>72.44</v>
      </c>
      <c r="F76" s="4">
        <v>69.34</v>
      </c>
      <c r="G76" s="11">
        <v>141.78</v>
      </c>
    </row>
    <row r="77" spans="1:7" ht="28.5">
      <c r="A77" s="9" t="str">
        <f t="shared" si="1"/>
        <v>202302</v>
      </c>
      <c r="B77" s="10" t="s">
        <v>7</v>
      </c>
      <c r="C77" s="10" t="s">
        <v>9</v>
      </c>
      <c r="D77" s="9" t="str">
        <f>"2401132219"</f>
        <v>2401132219</v>
      </c>
      <c r="E77" s="4">
        <v>65.71</v>
      </c>
      <c r="F77" s="4">
        <v>75.4</v>
      </c>
      <c r="G77" s="11">
        <v>141.11</v>
      </c>
    </row>
    <row r="78" spans="1:7" ht="28.5">
      <c r="A78" s="9" t="str">
        <f aca="true" t="shared" si="2" ref="A78:A141">"202303"</f>
        <v>202303</v>
      </c>
      <c r="B78" s="10" t="s">
        <v>7</v>
      </c>
      <c r="C78" s="10" t="s">
        <v>10</v>
      </c>
      <c r="D78" s="9" t="str">
        <f>"2401133719"</f>
        <v>2401133719</v>
      </c>
      <c r="E78" s="4">
        <v>80.84</v>
      </c>
      <c r="F78" s="4">
        <v>76.68</v>
      </c>
      <c r="G78" s="11">
        <v>157.52</v>
      </c>
    </row>
    <row r="79" spans="1:7" ht="28.5">
      <c r="A79" s="9" t="str">
        <f t="shared" si="2"/>
        <v>202303</v>
      </c>
      <c r="B79" s="10" t="s">
        <v>7</v>
      </c>
      <c r="C79" s="10" t="s">
        <v>10</v>
      </c>
      <c r="D79" s="9" t="str">
        <f>"2401134001"</f>
        <v>2401134001</v>
      </c>
      <c r="E79" s="4">
        <v>77.74</v>
      </c>
      <c r="F79" s="4">
        <v>79.23</v>
      </c>
      <c r="G79" s="11">
        <v>156.97</v>
      </c>
    </row>
    <row r="80" spans="1:7" ht="28.5">
      <c r="A80" s="9" t="str">
        <f t="shared" si="2"/>
        <v>202303</v>
      </c>
      <c r="B80" s="10" t="s">
        <v>7</v>
      </c>
      <c r="C80" s="10" t="s">
        <v>10</v>
      </c>
      <c r="D80" s="9" t="str">
        <f>"2401134024"</f>
        <v>2401134024</v>
      </c>
      <c r="E80" s="4">
        <v>76.84</v>
      </c>
      <c r="F80" s="4">
        <v>77.83</v>
      </c>
      <c r="G80" s="11">
        <v>154.67000000000002</v>
      </c>
    </row>
    <row r="81" spans="1:7" ht="28.5">
      <c r="A81" s="9" t="str">
        <f t="shared" si="2"/>
        <v>202303</v>
      </c>
      <c r="B81" s="10" t="s">
        <v>7</v>
      </c>
      <c r="C81" s="10" t="s">
        <v>10</v>
      </c>
      <c r="D81" s="9" t="str">
        <f>"2401133004"</f>
        <v>2401133004</v>
      </c>
      <c r="E81" s="4">
        <v>77.04</v>
      </c>
      <c r="F81" s="4">
        <v>74.96</v>
      </c>
      <c r="G81" s="11">
        <v>152</v>
      </c>
    </row>
    <row r="82" spans="1:7" ht="28.5">
      <c r="A82" s="9" t="str">
        <f t="shared" si="2"/>
        <v>202303</v>
      </c>
      <c r="B82" s="10" t="s">
        <v>7</v>
      </c>
      <c r="C82" s="10" t="s">
        <v>10</v>
      </c>
      <c r="D82" s="9" t="str">
        <f>"2401132922"</f>
        <v>2401132922</v>
      </c>
      <c r="E82" s="4">
        <v>74.62</v>
      </c>
      <c r="F82" s="4">
        <v>77.32</v>
      </c>
      <c r="G82" s="11">
        <v>151.94</v>
      </c>
    </row>
    <row r="83" spans="1:7" ht="28.5">
      <c r="A83" s="9" t="str">
        <f t="shared" si="2"/>
        <v>202303</v>
      </c>
      <c r="B83" s="10" t="s">
        <v>7</v>
      </c>
      <c r="C83" s="10" t="s">
        <v>10</v>
      </c>
      <c r="D83" s="9" t="str">
        <f>"2401134211"</f>
        <v>2401134211</v>
      </c>
      <c r="E83" s="4">
        <v>69.33</v>
      </c>
      <c r="F83" s="4">
        <v>81.29</v>
      </c>
      <c r="G83" s="11">
        <v>150.62</v>
      </c>
    </row>
    <row r="84" spans="1:7" ht="28.5">
      <c r="A84" s="9" t="str">
        <f t="shared" si="2"/>
        <v>202303</v>
      </c>
      <c r="B84" s="10" t="s">
        <v>7</v>
      </c>
      <c r="C84" s="10" t="s">
        <v>10</v>
      </c>
      <c r="D84" s="9" t="str">
        <f>"2401133730"</f>
        <v>2401133730</v>
      </c>
      <c r="E84" s="4">
        <v>74.81</v>
      </c>
      <c r="F84" s="4">
        <v>75.15</v>
      </c>
      <c r="G84" s="11">
        <v>149.96</v>
      </c>
    </row>
    <row r="85" spans="1:7" ht="28.5">
      <c r="A85" s="9" t="str">
        <f t="shared" si="2"/>
        <v>202303</v>
      </c>
      <c r="B85" s="10" t="s">
        <v>7</v>
      </c>
      <c r="C85" s="10" t="s">
        <v>10</v>
      </c>
      <c r="D85" s="9" t="str">
        <f>"2401133905"</f>
        <v>2401133905</v>
      </c>
      <c r="E85" s="4">
        <v>69.76</v>
      </c>
      <c r="F85" s="4">
        <v>80.08</v>
      </c>
      <c r="G85" s="11">
        <v>149.84</v>
      </c>
    </row>
    <row r="86" spans="1:7" ht="28.5">
      <c r="A86" s="9" t="str">
        <f t="shared" si="2"/>
        <v>202303</v>
      </c>
      <c r="B86" s="10" t="s">
        <v>7</v>
      </c>
      <c r="C86" s="10" t="s">
        <v>10</v>
      </c>
      <c r="D86" s="9" t="str">
        <f>"2401134229"</f>
        <v>2401134229</v>
      </c>
      <c r="E86" s="4">
        <v>69.83</v>
      </c>
      <c r="F86" s="4">
        <v>79.81</v>
      </c>
      <c r="G86" s="11">
        <v>149.64</v>
      </c>
    </row>
    <row r="87" spans="1:7" ht="28.5">
      <c r="A87" s="9" t="str">
        <f t="shared" si="2"/>
        <v>202303</v>
      </c>
      <c r="B87" s="10" t="s">
        <v>7</v>
      </c>
      <c r="C87" s="10" t="s">
        <v>10</v>
      </c>
      <c r="D87" s="9" t="str">
        <f>"2401134118"</f>
        <v>2401134118</v>
      </c>
      <c r="E87" s="4">
        <v>73.03</v>
      </c>
      <c r="F87" s="4">
        <v>76.55</v>
      </c>
      <c r="G87" s="11">
        <v>149.57999999999998</v>
      </c>
    </row>
    <row r="88" spans="1:7" ht="28.5">
      <c r="A88" s="9" t="str">
        <f t="shared" si="2"/>
        <v>202303</v>
      </c>
      <c r="B88" s="10" t="s">
        <v>7</v>
      </c>
      <c r="C88" s="10" t="s">
        <v>10</v>
      </c>
      <c r="D88" s="9" t="str">
        <f>"2401133507"</f>
        <v>2401133507</v>
      </c>
      <c r="E88" s="4">
        <v>74.59</v>
      </c>
      <c r="F88" s="4">
        <v>74.57</v>
      </c>
      <c r="G88" s="11">
        <v>149.16</v>
      </c>
    </row>
    <row r="89" spans="1:7" ht="28.5">
      <c r="A89" s="9" t="str">
        <f t="shared" si="2"/>
        <v>202303</v>
      </c>
      <c r="B89" s="10" t="s">
        <v>7</v>
      </c>
      <c r="C89" s="10" t="s">
        <v>10</v>
      </c>
      <c r="D89" s="9" t="str">
        <f>"2401133406"</f>
        <v>2401133406</v>
      </c>
      <c r="E89" s="4">
        <v>66.86</v>
      </c>
      <c r="F89" s="4">
        <v>81.92</v>
      </c>
      <c r="G89" s="11">
        <v>148.78</v>
      </c>
    </row>
    <row r="90" spans="1:7" ht="28.5">
      <c r="A90" s="9" t="str">
        <f t="shared" si="2"/>
        <v>202303</v>
      </c>
      <c r="B90" s="10" t="s">
        <v>7</v>
      </c>
      <c r="C90" s="10" t="s">
        <v>10</v>
      </c>
      <c r="D90" s="9" t="str">
        <f>"2401133305"</f>
        <v>2401133305</v>
      </c>
      <c r="E90" s="4">
        <v>73.9</v>
      </c>
      <c r="F90" s="4">
        <v>74.58</v>
      </c>
      <c r="G90" s="11">
        <v>148.48000000000002</v>
      </c>
    </row>
    <row r="91" spans="1:7" ht="28.5">
      <c r="A91" s="9" t="str">
        <f t="shared" si="2"/>
        <v>202303</v>
      </c>
      <c r="B91" s="10" t="s">
        <v>7</v>
      </c>
      <c r="C91" s="10" t="s">
        <v>10</v>
      </c>
      <c r="D91" s="9" t="str">
        <f>"2401134027"</f>
        <v>2401134027</v>
      </c>
      <c r="E91" s="4">
        <v>70.57</v>
      </c>
      <c r="F91" s="4">
        <v>77.64</v>
      </c>
      <c r="G91" s="11">
        <v>148.20999999999998</v>
      </c>
    </row>
    <row r="92" spans="1:7" ht="28.5">
      <c r="A92" s="9" t="str">
        <f t="shared" si="2"/>
        <v>202303</v>
      </c>
      <c r="B92" s="10" t="s">
        <v>7</v>
      </c>
      <c r="C92" s="10" t="s">
        <v>10</v>
      </c>
      <c r="D92" s="9" t="str">
        <f>"2401133812"</f>
        <v>2401133812</v>
      </c>
      <c r="E92" s="4">
        <v>70.27</v>
      </c>
      <c r="F92" s="4">
        <v>77.7</v>
      </c>
      <c r="G92" s="11">
        <v>147.97</v>
      </c>
    </row>
    <row r="93" spans="1:7" ht="28.5">
      <c r="A93" s="9" t="str">
        <f t="shared" si="2"/>
        <v>202303</v>
      </c>
      <c r="B93" s="10" t="s">
        <v>7</v>
      </c>
      <c r="C93" s="10" t="s">
        <v>10</v>
      </c>
      <c r="D93" s="9" t="str">
        <f>"2401133426"</f>
        <v>2401133426</v>
      </c>
      <c r="E93" s="4">
        <v>73.8</v>
      </c>
      <c r="F93" s="4">
        <v>73.42</v>
      </c>
      <c r="G93" s="11">
        <v>147.22</v>
      </c>
    </row>
    <row r="94" spans="1:7" ht="28.5">
      <c r="A94" s="9" t="str">
        <f t="shared" si="2"/>
        <v>202303</v>
      </c>
      <c r="B94" s="10" t="s">
        <v>7</v>
      </c>
      <c r="C94" s="10" t="s">
        <v>10</v>
      </c>
      <c r="D94" s="9" t="str">
        <f>"2401133212"</f>
        <v>2401133212</v>
      </c>
      <c r="E94" s="4">
        <v>75.56</v>
      </c>
      <c r="F94" s="4">
        <v>71.18</v>
      </c>
      <c r="G94" s="11">
        <v>146.74</v>
      </c>
    </row>
    <row r="95" spans="1:7" ht="28.5">
      <c r="A95" s="9" t="str">
        <f t="shared" si="2"/>
        <v>202303</v>
      </c>
      <c r="B95" s="10" t="s">
        <v>7</v>
      </c>
      <c r="C95" s="10" t="s">
        <v>10</v>
      </c>
      <c r="D95" s="9" t="str">
        <f>"2401133327"</f>
        <v>2401133327</v>
      </c>
      <c r="E95" s="4">
        <v>71.6</v>
      </c>
      <c r="F95" s="4">
        <v>74.71</v>
      </c>
      <c r="G95" s="11">
        <v>146.31</v>
      </c>
    </row>
    <row r="96" spans="1:7" ht="28.5">
      <c r="A96" s="9" t="str">
        <f t="shared" si="2"/>
        <v>202303</v>
      </c>
      <c r="B96" s="10" t="s">
        <v>7</v>
      </c>
      <c r="C96" s="10" t="s">
        <v>10</v>
      </c>
      <c r="D96" s="9" t="str">
        <f>"2401134104"</f>
        <v>2401134104</v>
      </c>
      <c r="E96" s="4">
        <v>71.56</v>
      </c>
      <c r="F96" s="4">
        <v>74.19</v>
      </c>
      <c r="G96" s="11">
        <v>145.75</v>
      </c>
    </row>
    <row r="97" spans="1:7" ht="28.5">
      <c r="A97" s="9" t="str">
        <f t="shared" si="2"/>
        <v>202303</v>
      </c>
      <c r="B97" s="10" t="s">
        <v>7</v>
      </c>
      <c r="C97" s="10" t="s">
        <v>10</v>
      </c>
      <c r="D97" s="9" t="str">
        <f>"2401133816"</f>
        <v>2401133816</v>
      </c>
      <c r="E97" s="4">
        <v>64.22</v>
      </c>
      <c r="F97" s="4">
        <v>81.15</v>
      </c>
      <c r="G97" s="11">
        <v>145.37</v>
      </c>
    </row>
    <row r="98" spans="1:7" ht="28.5">
      <c r="A98" s="9" t="str">
        <f t="shared" si="2"/>
        <v>202303</v>
      </c>
      <c r="B98" s="10" t="s">
        <v>7</v>
      </c>
      <c r="C98" s="10" t="s">
        <v>10</v>
      </c>
      <c r="D98" s="9" t="str">
        <f>"2401134021"</f>
        <v>2401134021</v>
      </c>
      <c r="E98" s="4">
        <v>72.54</v>
      </c>
      <c r="F98" s="4">
        <v>72.54</v>
      </c>
      <c r="G98" s="11">
        <v>145.08</v>
      </c>
    </row>
    <row r="99" spans="1:7" ht="28.5">
      <c r="A99" s="9" t="str">
        <f t="shared" si="2"/>
        <v>202303</v>
      </c>
      <c r="B99" s="10" t="s">
        <v>7</v>
      </c>
      <c r="C99" s="10" t="s">
        <v>10</v>
      </c>
      <c r="D99" s="9" t="str">
        <f>"2401133708"</f>
        <v>2401133708</v>
      </c>
      <c r="E99" s="4">
        <v>69.25</v>
      </c>
      <c r="F99" s="4">
        <v>75.59</v>
      </c>
      <c r="G99" s="11">
        <v>144.84</v>
      </c>
    </row>
    <row r="100" spans="1:7" ht="28.5">
      <c r="A100" s="9" t="str">
        <f t="shared" si="2"/>
        <v>202303</v>
      </c>
      <c r="B100" s="10" t="s">
        <v>7</v>
      </c>
      <c r="C100" s="10" t="s">
        <v>10</v>
      </c>
      <c r="D100" s="9" t="str">
        <f>"2401132929"</f>
        <v>2401132929</v>
      </c>
      <c r="E100" s="4">
        <v>72.49</v>
      </c>
      <c r="F100" s="4">
        <v>72.21</v>
      </c>
      <c r="G100" s="11">
        <v>144.7</v>
      </c>
    </row>
    <row r="101" spans="1:7" ht="28.5">
      <c r="A101" s="9" t="str">
        <f t="shared" si="2"/>
        <v>202303</v>
      </c>
      <c r="B101" s="10" t="s">
        <v>7</v>
      </c>
      <c r="C101" s="10" t="s">
        <v>10</v>
      </c>
      <c r="D101" s="9" t="str">
        <f>"2401133713"</f>
        <v>2401133713</v>
      </c>
      <c r="E101" s="4">
        <v>69.03</v>
      </c>
      <c r="F101" s="4">
        <v>75.15</v>
      </c>
      <c r="G101" s="11">
        <v>144.18</v>
      </c>
    </row>
    <row r="102" spans="1:7" ht="28.5">
      <c r="A102" s="9" t="str">
        <f t="shared" si="2"/>
        <v>202303</v>
      </c>
      <c r="B102" s="10" t="s">
        <v>7</v>
      </c>
      <c r="C102" s="10" t="s">
        <v>10</v>
      </c>
      <c r="D102" s="9" t="str">
        <f>"2401133325"</f>
        <v>2401133325</v>
      </c>
      <c r="E102" s="4">
        <v>70.12</v>
      </c>
      <c r="F102" s="4">
        <v>73.94</v>
      </c>
      <c r="G102" s="11">
        <v>144.06</v>
      </c>
    </row>
    <row r="103" spans="1:7" ht="28.5">
      <c r="A103" s="9" t="str">
        <f t="shared" si="2"/>
        <v>202303</v>
      </c>
      <c r="B103" s="10" t="s">
        <v>7</v>
      </c>
      <c r="C103" s="10" t="s">
        <v>10</v>
      </c>
      <c r="D103" s="9" t="str">
        <f>"2401133402"</f>
        <v>2401133402</v>
      </c>
      <c r="E103" s="4">
        <v>68.87</v>
      </c>
      <c r="F103" s="4">
        <v>75.09</v>
      </c>
      <c r="G103" s="11">
        <v>143.96</v>
      </c>
    </row>
    <row r="104" spans="1:7" ht="28.5">
      <c r="A104" s="9" t="str">
        <f t="shared" si="2"/>
        <v>202303</v>
      </c>
      <c r="B104" s="10" t="s">
        <v>7</v>
      </c>
      <c r="C104" s="10" t="s">
        <v>10</v>
      </c>
      <c r="D104" s="9" t="str">
        <f>"2401133226"</f>
        <v>2401133226</v>
      </c>
      <c r="E104" s="4">
        <v>63.9</v>
      </c>
      <c r="F104" s="4">
        <v>79.81</v>
      </c>
      <c r="G104" s="11">
        <v>143.71</v>
      </c>
    </row>
    <row r="105" spans="1:7" ht="28.5">
      <c r="A105" s="9" t="str">
        <f t="shared" si="2"/>
        <v>202303</v>
      </c>
      <c r="B105" s="10" t="s">
        <v>7</v>
      </c>
      <c r="C105" s="10" t="s">
        <v>10</v>
      </c>
      <c r="D105" s="9" t="str">
        <f>"2401133721"</f>
        <v>2401133721</v>
      </c>
      <c r="E105" s="4">
        <v>72.85</v>
      </c>
      <c r="F105" s="4">
        <v>70.74</v>
      </c>
      <c r="G105" s="11">
        <v>143.58999999999997</v>
      </c>
    </row>
    <row r="106" spans="1:7" ht="28.5">
      <c r="A106" s="9" t="str">
        <f t="shared" si="2"/>
        <v>202303</v>
      </c>
      <c r="B106" s="10" t="s">
        <v>7</v>
      </c>
      <c r="C106" s="10" t="s">
        <v>10</v>
      </c>
      <c r="D106" s="9" t="str">
        <f>"2401134219"</f>
        <v>2401134219</v>
      </c>
      <c r="E106" s="4">
        <v>73.01</v>
      </c>
      <c r="F106" s="4">
        <v>70.55</v>
      </c>
      <c r="G106" s="11">
        <v>143.56</v>
      </c>
    </row>
    <row r="107" spans="1:7" ht="28.5">
      <c r="A107" s="9" t="str">
        <f t="shared" si="2"/>
        <v>202303</v>
      </c>
      <c r="B107" s="10" t="s">
        <v>7</v>
      </c>
      <c r="C107" s="10" t="s">
        <v>10</v>
      </c>
      <c r="D107" s="9" t="str">
        <f>"2401133316"</f>
        <v>2401133316</v>
      </c>
      <c r="E107" s="4">
        <v>73.06</v>
      </c>
      <c r="F107" s="4">
        <v>70.49</v>
      </c>
      <c r="G107" s="11">
        <v>143.55</v>
      </c>
    </row>
    <row r="108" spans="1:7" ht="28.5">
      <c r="A108" s="9" t="str">
        <f t="shared" si="2"/>
        <v>202303</v>
      </c>
      <c r="B108" s="10" t="s">
        <v>7</v>
      </c>
      <c r="C108" s="10" t="s">
        <v>10</v>
      </c>
      <c r="D108" s="9" t="str">
        <f>"2401134109"</f>
        <v>2401134109</v>
      </c>
      <c r="E108" s="4">
        <v>70.09</v>
      </c>
      <c r="F108" s="4">
        <v>72.98</v>
      </c>
      <c r="G108" s="11">
        <v>143.07</v>
      </c>
    </row>
    <row r="109" spans="1:7" ht="28.5">
      <c r="A109" s="9" t="str">
        <f t="shared" si="2"/>
        <v>202303</v>
      </c>
      <c r="B109" s="10" t="s">
        <v>7</v>
      </c>
      <c r="C109" s="10" t="s">
        <v>10</v>
      </c>
      <c r="D109" s="9" t="str">
        <f>"2401134020"</f>
        <v>2401134020</v>
      </c>
      <c r="E109" s="4">
        <v>70.18</v>
      </c>
      <c r="F109" s="4">
        <v>71.89</v>
      </c>
      <c r="G109" s="11">
        <v>142.07</v>
      </c>
    </row>
    <row r="110" spans="1:7" ht="28.5">
      <c r="A110" s="9" t="str">
        <f t="shared" si="2"/>
        <v>202303</v>
      </c>
      <c r="B110" s="10" t="s">
        <v>7</v>
      </c>
      <c r="C110" s="10" t="s">
        <v>10</v>
      </c>
      <c r="D110" s="9" t="str">
        <f>"2401133820"</f>
        <v>2401133820</v>
      </c>
      <c r="E110" s="4">
        <v>69.28</v>
      </c>
      <c r="F110" s="4">
        <v>72.66</v>
      </c>
      <c r="G110" s="11">
        <v>141.94</v>
      </c>
    </row>
    <row r="111" spans="1:7" ht="28.5">
      <c r="A111" s="9" t="str">
        <f t="shared" si="2"/>
        <v>202303</v>
      </c>
      <c r="B111" s="10" t="s">
        <v>7</v>
      </c>
      <c r="C111" s="10" t="s">
        <v>10</v>
      </c>
      <c r="D111" s="9" t="str">
        <f>"2401134212"</f>
        <v>2401134212</v>
      </c>
      <c r="E111" s="4">
        <v>70.34</v>
      </c>
      <c r="F111" s="4">
        <v>71.51</v>
      </c>
      <c r="G111" s="11">
        <v>141.85000000000002</v>
      </c>
    </row>
    <row r="112" spans="1:7" ht="28.5">
      <c r="A112" s="9" t="str">
        <f t="shared" si="2"/>
        <v>202303</v>
      </c>
      <c r="B112" s="10" t="s">
        <v>7</v>
      </c>
      <c r="C112" s="10" t="s">
        <v>10</v>
      </c>
      <c r="D112" s="9" t="str">
        <f>"2401133722"</f>
        <v>2401133722</v>
      </c>
      <c r="E112" s="4">
        <v>68.48</v>
      </c>
      <c r="F112" s="4">
        <v>73.23</v>
      </c>
      <c r="G112" s="11">
        <v>141.71</v>
      </c>
    </row>
    <row r="113" spans="1:7" ht="28.5">
      <c r="A113" s="9" t="str">
        <f t="shared" si="2"/>
        <v>202303</v>
      </c>
      <c r="B113" s="10" t="s">
        <v>7</v>
      </c>
      <c r="C113" s="10" t="s">
        <v>10</v>
      </c>
      <c r="D113" s="9" t="str">
        <f>"2401133803"</f>
        <v>2401133803</v>
      </c>
      <c r="E113" s="4">
        <v>68.64</v>
      </c>
      <c r="F113" s="4">
        <v>72.16</v>
      </c>
      <c r="G113" s="11">
        <v>140.8</v>
      </c>
    </row>
    <row r="114" spans="1:7" ht="28.5">
      <c r="A114" s="9" t="str">
        <f t="shared" si="2"/>
        <v>202303</v>
      </c>
      <c r="B114" s="10" t="s">
        <v>7</v>
      </c>
      <c r="C114" s="10" t="s">
        <v>10</v>
      </c>
      <c r="D114" s="9" t="str">
        <f>"2401134101"</f>
        <v>2401134101</v>
      </c>
      <c r="E114" s="4">
        <v>68.74</v>
      </c>
      <c r="F114" s="4">
        <v>71.89</v>
      </c>
      <c r="G114" s="11">
        <v>140.63</v>
      </c>
    </row>
    <row r="115" spans="1:7" ht="28.5">
      <c r="A115" s="9" t="str">
        <f t="shared" si="2"/>
        <v>202303</v>
      </c>
      <c r="B115" s="10" t="s">
        <v>7</v>
      </c>
      <c r="C115" s="10" t="s">
        <v>10</v>
      </c>
      <c r="D115" s="9" t="str">
        <f>"2401133510"</f>
        <v>2401133510</v>
      </c>
      <c r="E115" s="4">
        <v>63.83</v>
      </c>
      <c r="F115" s="4">
        <v>76.74</v>
      </c>
      <c r="G115" s="11">
        <v>140.57</v>
      </c>
    </row>
    <row r="116" spans="1:7" ht="28.5">
      <c r="A116" s="9" t="str">
        <f t="shared" si="2"/>
        <v>202303</v>
      </c>
      <c r="B116" s="10" t="s">
        <v>7</v>
      </c>
      <c r="C116" s="10" t="s">
        <v>10</v>
      </c>
      <c r="D116" s="9" t="str">
        <f>"2401133729"</f>
        <v>2401133729</v>
      </c>
      <c r="E116" s="4">
        <v>65.26</v>
      </c>
      <c r="F116" s="4">
        <v>75.21</v>
      </c>
      <c r="G116" s="11">
        <v>140.47</v>
      </c>
    </row>
    <row r="117" spans="1:7" ht="28.5">
      <c r="A117" s="9" t="str">
        <f t="shared" si="2"/>
        <v>202303</v>
      </c>
      <c r="B117" s="10" t="s">
        <v>7</v>
      </c>
      <c r="C117" s="10" t="s">
        <v>10</v>
      </c>
      <c r="D117" s="9" t="str">
        <f>"2401134225"</f>
        <v>2401134225</v>
      </c>
      <c r="E117" s="4">
        <v>68.31</v>
      </c>
      <c r="F117" s="4">
        <v>72.14</v>
      </c>
      <c r="G117" s="11">
        <v>140.45</v>
      </c>
    </row>
    <row r="118" spans="1:7" ht="28.5">
      <c r="A118" s="9" t="str">
        <f aca="true" t="shared" si="3" ref="A118:A181">"202304"</f>
        <v>202304</v>
      </c>
      <c r="B118" s="10" t="s">
        <v>7</v>
      </c>
      <c r="C118" s="10" t="s">
        <v>10</v>
      </c>
      <c r="D118" s="9" t="str">
        <f>"2401134928"</f>
        <v>2401134928</v>
      </c>
      <c r="E118" s="4">
        <v>81.98</v>
      </c>
      <c r="F118" s="4">
        <v>77.83</v>
      </c>
      <c r="G118" s="11">
        <v>159.81</v>
      </c>
    </row>
    <row r="119" spans="1:7" ht="28.5">
      <c r="A119" s="9" t="str">
        <f t="shared" si="3"/>
        <v>202304</v>
      </c>
      <c r="B119" s="10" t="s">
        <v>7</v>
      </c>
      <c r="C119" s="10" t="s">
        <v>10</v>
      </c>
      <c r="D119" s="9" t="str">
        <f>"2401135216"</f>
        <v>2401135216</v>
      </c>
      <c r="E119" s="4">
        <v>82.48</v>
      </c>
      <c r="F119" s="4">
        <v>76.3</v>
      </c>
      <c r="G119" s="11">
        <v>158.78</v>
      </c>
    </row>
    <row r="120" spans="1:7" ht="28.5">
      <c r="A120" s="9" t="str">
        <f t="shared" si="3"/>
        <v>202304</v>
      </c>
      <c r="B120" s="10" t="s">
        <v>7</v>
      </c>
      <c r="C120" s="10" t="s">
        <v>10</v>
      </c>
      <c r="D120" s="9" t="str">
        <f>"2401134817"</f>
        <v>2401134817</v>
      </c>
      <c r="E120" s="4">
        <v>80.06</v>
      </c>
      <c r="F120" s="4">
        <v>74.19</v>
      </c>
      <c r="G120" s="11">
        <v>154.25</v>
      </c>
    </row>
    <row r="121" spans="1:7" ht="28.5">
      <c r="A121" s="9" t="str">
        <f t="shared" si="3"/>
        <v>202304</v>
      </c>
      <c r="B121" s="10" t="s">
        <v>7</v>
      </c>
      <c r="C121" s="10" t="s">
        <v>10</v>
      </c>
      <c r="D121" s="9" t="str">
        <f>"2401135608"</f>
        <v>2401135608</v>
      </c>
      <c r="E121" s="4">
        <v>74.35</v>
      </c>
      <c r="F121" s="4">
        <v>79.81</v>
      </c>
      <c r="G121" s="11">
        <v>154.16</v>
      </c>
    </row>
    <row r="122" spans="1:7" ht="28.5">
      <c r="A122" s="9" t="str">
        <f t="shared" si="3"/>
        <v>202304</v>
      </c>
      <c r="B122" s="10" t="s">
        <v>7</v>
      </c>
      <c r="C122" s="10" t="s">
        <v>10</v>
      </c>
      <c r="D122" s="9" t="str">
        <f>"2401135612"</f>
        <v>2401135612</v>
      </c>
      <c r="E122" s="4">
        <v>70.12</v>
      </c>
      <c r="F122" s="4">
        <v>84.03</v>
      </c>
      <c r="G122" s="11">
        <v>154.15</v>
      </c>
    </row>
    <row r="123" spans="1:7" ht="28.5">
      <c r="A123" s="9" t="str">
        <f t="shared" si="3"/>
        <v>202304</v>
      </c>
      <c r="B123" s="10" t="s">
        <v>7</v>
      </c>
      <c r="C123" s="10" t="s">
        <v>10</v>
      </c>
      <c r="D123" s="9" t="str">
        <f>"2401134428"</f>
        <v>2401134428</v>
      </c>
      <c r="E123" s="4">
        <v>72.52</v>
      </c>
      <c r="F123" s="4">
        <v>80</v>
      </c>
      <c r="G123" s="11">
        <v>152.51999999999998</v>
      </c>
    </row>
    <row r="124" spans="1:7" ht="28.5">
      <c r="A124" s="9" t="str">
        <f t="shared" si="3"/>
        <v>202304</v>
      </c>
      <c r="B124" s="10" t="s">
        <v>7</v>
      </c>
      <c r="C124" s="10" t="s">
        <v>10</v>
      </c>
      <c r="D124" s="9" t="str">
        <f>"2401134525"</f>
        <v>2401134525</v>
      </c>
      <c r="E124" s="4">
        <v>78.31</v>
      </c>
      <c r="F124" s="4">
        <v>74.19</v>
      </c>
      <c r="G124" s="11">
        <v>152.5</v>
      </c>
    </row>
    <row r="125" spans="1:7" ht="28.5">
      <c r="A125" s="9" t="str">
        <f t="shared" si="3"/>
        <v>202304</v>
      </c>
      <c r="B125" s="10" t="s">
        <v>7</v>
      </c>
      <c r="C125" s="10" t="s">
        <v>10</v>
      </c>
      <c r="D125" s="9" t="str">
        <f>"2401135203"</f>
        <v>2401135203</v>
      </c>
      <c r="E125" s="4">
        <v>68.04</v>
      </c>
      <c r="F125" s="4">
        <v>84.41</v>
      </c>
      <c r="G125" s="11">
        <v>152.45</v>
      </c>
    </row>
    <row r="126" spans="1:7" ht="28.5">
      <c r="A126" s="9" t="str">
        <f t="shared" si="3"/>
        <v>202304</v>
      </c>
      <c r="B126" s="10" t="s">
        <v>7</v>
      </c>
      <c r="C126" s="10" t="s">
        <v>10</v>
      </c>
      <c r="D126" s="9" t="str">
        <f>"2401134821"</f>
        <v>2401134821</v>
      </c>
      <c r="E126" s="4">
        <v>78.58</v>
      </c>
      <c r="F126" s="4">
        <v>73.75</v>
      </c>
      <c r="G126" s="11">
        <v>152.32999999999998</v>
      </c>
    </row>
    <row r="127" spans="1:7" ht="28.5">
      <c r="A127" s="9" t="str">
        <f t="shared" si="3"/>
        <v>202304</v>
      </c>
      <c r="B127" s="10" t="s">
        <v>7</v>
      </c>
      <c r="C127" s="10" t="s">
        <v>10</v>
      </c>
      <c r="D127" s="9" t="str">
        <f>"2401134623"</f>
        <v>2401134623</v>
      </c>
      <c r="E127" s="4">
        <v>74.51</v>
      </c>
      <c r="F127" s="4">
        <v>75.91</v>
      </c>
      <c r="G127" s="11">
        <v>150.42000000000002</v>
      </c>
    </row>
    <row r="128" spans="1:7" ht="28.5">
      <c r="A128" s="9" t="str">
        <f t="shared" si="3"/>
        <v>202304</v>
      </c>
      <c r="B128" s="10" t="s">
        <v>7</v>
      </c>
      <c r="C128" s="10" t="s">
        <v>10</v>
      </c>
      <c r="D128" s="9" t="str">
        <f>"2401134812"</f>
        <v>2401134812</v>
      </c>
      <c r="E128" s="4">
        <v>65.01</v>
      </c>
      <c r="F128" s="4">
        <v>85.37</v>
      </c>
      <c r="G128" s="11">
        <v>150.38</v>
      </c>
    </row>
    <row r="129" spans="1:7" ht="28.5">
      <c r="A129" s="9" t="str">
        <f t="shared" si="3"/>
        <v>202304</v>
      </c>
      <c r="B129" s="10" t="s">
        <v>7</v>
      </c>
      <c r="C129" s="10" t="s">
        <v>10</v>
      </c>
      <c r="D129" s="9" t="str">
        <f>"2401135321"</f>
        <v>2401135321</v>
      </c>
      <c r="E129" s="4">
        <v>70.04</v>
      </c>
      <c r="F129" s="4">
        <v>80.19</v>
      </c>
      <c r="G129" s="11">
        <v>150.23000000000002</v>
      </c>
    </row>
    <row r="130" spans="1:7" ht="28.5">
      <c r="A130" s="9" t="str">
        <f t="shared" si="3"/>
        <v>202304</v>
      </c>
      <c r="B130" s="10" t="s">
        <v>7</v>
      </c>
      <c r="C130" s="10" t="s">
        <v>10</v>
      </c>
      <c r="D130" s="9" t="str">
        <f>"2401134921"</f>
        <v>2401134921</v>
      </c>
      <c r="E130" s="4">
        <v>74.17</v>
      </c>
      <c r="F130" s="4">
        <v>75.52</v>
      </c>
      <c r="G130" s="11">
        <v>149.69</v>
      </c>
    </row>
    <row r="131" spans="1:7" ht="28.5">
      <c r="A131" s="9" t="str">
        <f t="shared" si="3"/>
        <v>202304</v>
      </c>
      <c r="B131" s="10" t="s">
        <v>7</v>
      </c>
      <c r="C131" s="10" t="s">
        <v>10</v>
      </c>
      <c r="D131" s="9" t="str">
        <f>"2401134927"</f>
        <v>2401134927</v>
      </c>
      <c r="E131" s="4">
        <v>74.45</v>
      </c>
      <c r="F131" s="4">
        <v>75.15</v>
      </c>
      <c r="G131" s="11">
        <v>149.60000000000002</v>
      </c>
    </row>
    <row r="132" spans="1:7" ht="28.5">
      <c r="A132" s="9" t="str">
        <f t="shared" si="3"/>
        <v>202304</v>
      </c>
      <c r="B132" s="10" t="s">
        <v>7</v>
      </c>
      <c r="C132" s="10" t="s">
        <v>10</v>
      </c>
      <c r="D132" s="9" t="str">
        <f>"2401135205"</f>
        <v>2401135205</v>
      </c>
      <c r="E132" s="4">
        <v>71.73</v>
      </c>
      <c r="F132" s="4">
        <v>77.73</v>
      </c>
      <c r="G132" s="11">
        <v>149.46</v>
      </c>
    </row>
    <row r="133" spans="1:7" ht="28.5">
      <c r="A133" s="9" t="str">
        <f t="shared" si="3"/>
        <v>202304</v>
      </c>
      <c r="B133" s="10" t="s">
        <v>7</v>
      </c>
      <c r="C133" s="10" t="s">
        <v>10</v>
      </c>
      <c r="D133" s="9" t="str">
        <f>"2401135122"</f>
        <v>2401135122</v>
      </c>
      <c r="E133" s="4">
        <v>72.92</v>
      </c>
      <c r="F133" s="4">
        <v>75.92</v>
      </c>
      <c r="G133" s="11">
        <v>148.84</v>
      </c>
    </row>
    <row r="134" spans="1:7" ht="28.5">
      <c r="A134" s="9" t="str">
        <f t="shared" si="3"/>
        <v>202304</v>
      </c>
      <c r="B134" s="10" t="s">
        <v>7</v>
      </c>
      <c r="C134" s="10" t="s">
        <v>10</v>
      </c>
      <c r="D134" s="9" t="str">
        <f>"2401135105"</f>
        <v>2401135105</v>
      </c>
      <c r="E134" s="4">
        <v>76.92</v>
      </c>
      <c r="F134" s="4">
        <v>71.83</v>
      </c>
      <c r="G134" s="11">
        <v>148.75</v>
      </c>
    </row>
    <row r="135" spans="1:7" ht="28.5">
      <c r="A135" s="9" t="str">
        <f t="shared" si="3"/>
        <v>202304</v>
      </c>
      <c r="B135" s="10" t="s">
        <v>7</v>
      </c>
      <c r="C135" s="10" t="s">
        <v>10</v>
      </c>
      <c r="D135" s="9" t="str">
        <f>"2401134815"</f>
        <v>2401134815</v>
      </c>
      <c r="E135" s="4">
        <v>72</v>
      </c>
      <c r="F135" s="4">
        <v>76.49</v>
      </c>
      <c r="G135" s="12">
        <v>148.49</v>
      </c>
    </row>
    <row r="136" spans="1:7" ht="28.5">
      <c r="A136" s="9" t="str">
        <f t="shared" si="3"/>
        <v>202304</v>
      </c>
      <c r="B136" s="10" t="s">
        <v>7</v>
      </c>
      <c r="C136" s="10" t="s">
        <v>10</v>
      </c>
      <c r="D136" s="9" t="str">
        <f>"2401135504"</f>
        <v>2401135504</v>
      </c>
      <c r="E136" s="4">
        <v>68.74</v>
      </c>
      <c r="F136" s="4">
        <v>79.75</v>
      </c>
      <c r="G136" s="12">
        <v>148.49</v>
      </c>
    </row>
    <row r="137" spans="1:7" ht="28.5">
      <c r="A137" s="9" t="str">
        <f t="shared" si="3"/>
        <v>202304</v>
      </c>
      <c r="B137" s="10" t="s">
        <v>7</v>
      </c>
      <c r="C137" s="10" t="s">
        <v>10</v>
      </c>
      <c r="D137" s="9" t="str">
        <f>"2401134709"</f>
        <v>2401134709</v>
      </c>
      <c r="E137" s="4">
        <v>70.98</v>
      </c>
      <c r="F137" s="4">
        <v>77.39</v>
      </c>
      <c r="G137" s="11">
        <v>148.37</v>
      </c>
    </row>
    <row r="138" spans="1:7" ht="28.5">
      <c r="A138" s="9" t="str">
        <f t="shared" si="3"/>
        <v>202304</v>
      </c>
      <c r="B138" s="10" t="s">
        <v>7</v>
      </c>
      <c r="C138" s="10" t="s">
        <v>10</v>
      </c>
      <c r="D138" s="9" t="str">
        <f>"2401135624"</f>
        <v>2401135624</v>
      </c>
      <c r="E138" s="4">
        <v>70.55</v>
      </c>
      <c r="F138" s="4">
        <v>77.45</v>
      </c>
      <c r="G138" s="11">
        <v>148</v>
      </c>
    </row>
    <row r="139" spans="1:7" ht="28.5">
      <c r="A139" s="9" t="str">
        <f t="shared" si="3"/>
        <v>202304</v>
      </c>
      <c r="B139" s="10" t="s">
        <v>7</v>
      </c>
      <c r="C139" s="10" t="s">
        <v>10</v>
      </c>
      <c r="D139" s="9" t="str">
        <f>"2401135116"</f>
        <v>2401135116</v>
      </c>
      <c r="E139" s="4">
        <v>71.55</v>
      </c>
      <c r="F139" s="4">
        <v>76.05</v>
      </c>
      <c r="G139" s="11">
        <v>147.6</v>
      </c>
    </row>
    <row r="140" spans="1:7" ht="28.5">
      <c r="A140" s="9" t="str">
        <f t="shared" si="3"/>
        <v>202304</v>
      </c>
      <c r="B140" s="10" t="s">
        <v>7</v>
      </c>
      <c r="C140" s="10" t="s">
        <v>10</v>
      </c>
      <c r="D140" s="9" t="str">
        <f>"2401135117"</f>
        <v>2401135117</v>
      </c>
      <c r="E140" s="4">
        <v>67.69</v>
      </c>
      <c r="F140" s="4">
        <v>79.56</v>
      </c>
      <c r="G140" s="11">
        <v>147.25</v>
      </c>
    </row>
    <row r="141" spans="1:7" ht="28.5">
      <c r="A141" s="9" t="str">
        <f t="shared" si="3"/>
        <v>202304</v>
      </c>
      <c r="B141" s="10" t="s">
        <v>7</v>
      </c>
      <c r="C141" s="10" t="s">
        <v>10</v>
      </c>
      <c r="D141" s="9" t="str">
        <f>"2401134510"</f>
        <v>2401134510</v>
      </c>
      <c r="E141" s="4">
        <v>70.73</v>
      </c>
      <c r="F141" s="4">
        <v>76.44</v>
      </c>
      <c r="G141" s="11">
        <v>147.17000000000002</v>
      </c>
    </row>
    <row r="142" spans="1:7" ht="28.5">
      <c r="A142" s="9" t="str">
        <f t="shared" si="3"/>
        <v>202304</v>
      </c>
      <c r="B142" s="10" t="s">
        <v>7</v>
      </c>
      <c r="C142" s="10" t="s">
        <v>10</v>
      </c>
      <c r="D142" s="9" t="str">
        <f>"2401135411"</f>
        <v>2401135411</v>
      </c>
      <c r="E142" s="4">
        <v>71.01</v>
      </c>
      <c r="F142" s="4">
        <v>75.99</v>
      </c>
      <c r="G142" s="11">
        <v>147</v>
      </c>
    </row>
    <row r="143" spans="1:7" ht="28.5">
      <c r="A143" s="9" t="str">
        <f t="shared" si="3"/>
        <v>202304</v>
      </c>
      <c r="B143" s="10" t="s">
        <v>7</v>
      </c>
      <c r="C143" s="10" t="s">
        <v>10</v>
      </c>
      <c r="D143" s="9" t="str">
        <f>"2401135605"</f>
        <v>2401135605</v>
      </c>
      <c r="E143" s="4">
        <v>69.5</v>
      </c>
      <c r="F143" s="4">
        <v>77.26</v>
      </c>
      <c r="G143" s="11">
        <v>146.76</v>
      </c>
    </row>
    <row r="144" spans="1:7" ht="28.5">
      <c r="A144" s="9" t="str">
        <f t="shared" si="3"/>
        <v>202304</v>
      </c>
      <c r="B144" s="10" t="s">
        <v>7</v>
      </c>
      <c r="C144" s="10" t="s">
        <v>10</v>
      </c>
      <c r="D144" s="9" t="str">
        <f>"2401134512"</f>
        <v>2401134512</v>
      </c>
      <c r="E144" s="4">
        <v>76.83</v>
      </c>
      <c r="F144" s="4">
        <v>69.28</v>
      </c>
      <c r="G144" s="11">
        <v>146.11</v>
      </c>
    </row>
    <row r="145" spans="1:7" ht="28.5">
      <c r="A145" s="9" t="str">
        <f t="shared" si="3"/>
        <v>202304</v>
      </c>
      <c r="B145" s="10" t="s">
        <v>7</v>
      </c>
      <c r="C145" s="10" t="s">
        <v>10</v>
      </c>
      <c r="D145" s="9" t="str">
        <f>"2401134312"</f>
        <v>2401134312</v>
      </c>
      <c r="E145" s="4">
        <v>68.23</v>
      </c>
      <c r="F145" s="4">
        <v>77.7</v>
      </c>
      <c r="G145" s="11">
        <v>145.93</v>
      </c>
    </row>
    <row r="146" spans="1:7" ht="28.5">
      <c r="A146" s="9" t="str">
        <f t="shared" si="3"/>
        <v>202304</v>
      </c>
      <c r="B146" s="10" t="s">
        <v>7</v>
      </c>
      <c r="C146" s="10" t="s">
        <v>10</v>
      </c>
      <c r="D146" s="9" t="str">
        <f>"2401135222"</f>
        <v>2401135222</v>
      </c>
      <c r="E146" s="4">
        <v>72.44</v>
      </c>
      <c r="F146" s="4">
        <v>73.04</v>
      </c>
      <c r="G146" s="11">
        <v>145.48000000000002</v>
      </c>
    </row>
    <row r="147" spans="1:7" ht="28.5">
      <c r="A147" s="9" t="str">
        <f t="shared" si="3"/>
        <v>202304</v>
      </c>
      <c r="B147" s="10" t="s">
        <v>7</v>
      </c>
      <c r="C147" s="10" t="s">
        <v>10</v>
      </c>
      <c r="D147" s="9" t="str">
        <f>"2401135308"</f>
        <v>2401135308</v>
      </c>
      <c r="E147" s="4">
        <v>74.64</v>
      </c>
      <c r="F147" s="4">
        <v>70.8</v>
      </c>
      <c r="G147" s="11">
        <v>145.44</v>
      </c>
    </row>
    <row r="148" spans="1:7" ht="28.5">
      <c r="A148" s="9" t="str">
        <f t="shared" si="3"/>
        <v>202304</v>
      </c>
      <c r="B148" s="10" t="s">
        <v>7</v>
      </c>
      <c r="C148" s="10" t="s">
        <v>10</v>
      </c>
      <c r="D148" s="9" t="str">
        <f>"2401134805"</f>
        <v>2401134805</v>
      </c>
      <c r="E148" s="4">
        <v>69.95</v>
      </c>
      <c r="F148" s="4">
        <v>75.15</v>
      </c>
      <c r="G148" s="11">
        <v>145.10000000000002</v>
      </c>
    </row>
    <row r="149" spans="1:7" ht="28.5">
      <c r="A149" s="9" t="str">
        <f t="shared" si="3"/>
        <v>202304</v>
      </c>
      <c r="B149" s="10" t="s">
        <v>7</v>
      </c>
      <c r="C149" s="10" t="s">
        <v>10</v>
      </c>
      <c r="D149" s="9" t="str">
        <f>"2401134818"</f>
        <v>2401134818</v>
      </c>
      <c r="E149" s="4">
        <v>67.97</v>
      </c>
      <c r="F149" s="4">
        <v>77.07</v>
      </c>
      <c r="G149" s="11">
        <v>145.04</v>
      </c>
    </row>
    <row r="150" spans="1:7" ht="28.5">
      <c r="A150" s="9" t="str">
        <f t="shared" si="3"/>
        <v>202304</v>
      </c>
      <c r="B150" s="10" t="s">
        <v>7</v>
      </c>
      <c r="C150" s="10" t="s">
        <v>10</v>
      </c>
      <c r="D150" s="9" t="str">
        <f>"2401135026"</f>
        <v>2401135026</v>
      </c>
      <c r="E150" s="4">
        <v>70.3</v>
      </c>
      <c r="F150" s="4">
        <v>74.44</v>
      </c>
      <c r="G150" s="11">
        <v>144.74</v>
      </c>
    </row>
    <row r="151" spans="1:7" ht="28.5">
      <c r="A151" s="9" t="str">
        <f t="shared" si="3"/>
        <v>202304</v>
      </c>
      <c r="B151" s="10" t="s">
        <v>7</v>
      </c>
      <c r="C151" s="10" t="s">
        <v>10</v>
      </c>
      <c r="D151" s="9" t="str">
        <f>"2401135513"</f>
        <v>2401135513</v>
      </c>
      <c r="E151" s="4">
        <v>68.86</v>
      </c>
      <c r="F151" s="4">
        <v>75.59</v>
      </c>
      <c r="G151" s="11">
        <v>144.45</v>
      </c>
    </row>
    <row r="152" spans="1:7" ht="28.5">
      <c r="A152" s="9" t="str">
        <f t="shared" si="3"/>
        <v>202304</v>
      </c>
      <c r="B152" s="10" t="s">
        <v>7</v>
      </c>
      <c r="C152" s="10" t="s">
        <v>10</v>
      </c>
      <c r="D152" s="9" t="str">
        <f>"2401134408"</f>
        <v>2401134408</v>
      </c>
      <c r="E152" s="4">
        <v>71.48</v>
      </c>
      <c r="F152" s="4">
        <v>72.65</v>
      </c>
      <c r="G152" s="11">
        <v>144.13</v>
      </c>
    </row>
    <row r="153" spans="1:7" ht="28.5">
      <c r="A153" s="9" t="str">
        <f t="shared" si="3"/>
        <v>202304</v>
      </c>
      <c r="B153" s="10" t="s">
        <v>7</v>
      </c>
      <c r="C153" s="10" t="s">
        <v>10</v>
      </c>
      <c r="D153" s="9" t="str">
        <f>"2401135213"</f>
        <v>2401135213</v>
      </c>
      <c r="E153" s="4">
        <v>69.41</v>
      </c>
      <c r="F153" s="4">
        <v>74.52</v>
      </c>
      <c r="G153" s="11">
        <v>143.93</v>
      </c>
    </row>
    <row r="154" spans="1:7" ht="28.5">
      <c r="A154" s="9" t="str">
        <f t="shared" si="3"/>
        <v>202304</v>
      </c>
      <c r="B154" s="10" t="s">
        <v>7</v>
      </c>
      <c r="C154" s="10" t="s">
        <v>10</v>
      </c>
      <c r="D154" s="9" t="str">
        <f>"2401135618"</f>
        <v>2401135618</v>
      </c>
      <c r="E154" s="4">
        <v>71.11</v>
      </c>
      <c r="F154" s="4">
        <v>72.41</v>
      </c>
      <c r="G154" s="11">
        <v>143.51999999999998</v>
      </c>
    </row>
    <row r="155" spans="1:7" ht="28.5">
      <c r="A155" s="9" t="str">
        <f t="shared" si="3"/>
        <v>202304</v>
      </c>
      <c r="B155" s="10" t="s">
        <v>7</v>
      </c>
      <c r="C155" s="10" t="s">
        <v>10</v>
      </c>
      <c r="D155" s="9" t="str">
        <f>"2401135202"</f>
        <v>2401135202</v>
      </c>
      <c r="E155" s="4">
        <v>73.49</v>
      </c>
      <c r="F155" s="4">
        <v>69.97</v>
      </c>
      <c r="G155" s="11">
        <v>143.45999999999998</v>
      </c>
    </row>
    <row r="156" spans="1:7" ht="42.75">
      <c r="A156" s="9" t="str">
        <f aca="true" t="shared" si="4" ref="A156:A205">"202305"</f>
        <v>202305</v>
      </c>
      <c r="B156" s="10" t="s">
        <v>7</v>
      </c>
      <c r="C156" s="10" t="s">
        <v>11</v>
      </c>
      <c r="D156" s="9" t="str">
        <f>"2401135801"</f>
        <v>2401135801</v>
      </c>
      <c r="E156" s="4">
        <v>69.61</v>
      </c>
      <c r="F156" s="4">
        <v>77.57</v>
      </c>
      <c r="G156" s="11">
        <v>147.18</v>
      </c>
    </row>
    <row r="157" spans="1:7" ht="42.75">
      <c r="A157" s="9" t="str">
        <f t="shared" si="4"/>
        <v>202305</v>
      </c>
      <c r="B157" s="10" t="s">
        <v>7</v>
      </c>
      <c r="C157" s="10" t="s">
        <v>11</v>
      </c>
      <c r="D157" s="9" t="str">
        <f>"2401135627"</f>
        <v>2401135627</v>
      </c>
      <c r="E157" s="4">
        <v>67.64</v>
      </c>
      <c r="F157" s="4">
        <v>77.45</v>
      </c>
      <c r="G157" s="11">
        <v>145.09</v>
      </c>
    </row>
    <row r="158" spans="1:7" ht="42.75">
      <c r="A158" s="9" t="str">
        <f t="shared" si="4"/>
        <v>202305</v>
      </c>
      <c r="B158" s="10" t="s">
        <v>7</v>
      </c>
      <c r="C158" s="10" t="s">
        <v>11</v>
      </c>
      <c r="D158" s="9" t="str">
        <f>"2401135718"</f>
        <v>2401135718</v>
      </c>
      <c r="E158" s="4">
        <v>76.1</v>
      </c>
      <c r="F158" s="4">
        <v>65.89</v>
      </c>
      <c r="G158" s="11">
        <v>141.99</v>
      </c>
    </row>
    <row r="159" spans="1:7" ht="42.75">
      <c r="A159" s="9" t="str">
        <f t="shared" si="4"/>
        <v>202305</v>
      </c>
      <c r="B159" s="10" t="s">
        <v>7</v>
      </c>
      <c r="C159" s="10" t="s">
        <v>11</v>
      </c>
      <c r="D159" s="9" t="str">
        <f>"2401135730"</f>
        <v>2401135730</v>
      </c>
      <c r="E159" s="4">
        <v>66.28</v>
      </c>
      <c r="F159" s="4">
        <v>73.1</v>
      </c>
      <c r="G159" s="11">
        <v>139.38</v>
      </c>
    </row>
    <row r="160" spans="1:7" ht="42.75">
      <c r="A160" s="9" t="str">
        <f t="shared" si="4"/>
        <v>202305</v>
      </c>
      <c r="B160" s="10" t="s">
        <v>7</v>
      </c>
      <c r="C160" s="10" t="s">
        <v>11</v>
      </c>
      <c r="D160" s="9" t="str">
        <f>"2401135726"</f>
        <v>2401135726</v>
      </c>
      <c r="E160" s="4">
        <v>61.92</v>
      </c>
      <c r="F160" s="4">
        <v>73.04</v>
      </c>
      <c r="G160" s="11">
        <v>134.96</v>
      </c>
    </row>
    <row r="161" spans="1:7" ht="42.75">
      <c r="A161" s="9" t="str">
        <f t="shared" si="4"/>
        <v>202305</v>
      </c>
      <c r="B161" s="10" t="s">
        <v>7</v>
      </c>
      <c r="C161" s="10" t="s">
        <v>11</v>
      </c>
      <c r="D161" s="9" t="str">
        <f>"2401135724"</f>
        <v>2401135724</v>
      </c>
      <c r="E161" s="4">
        <v>61.3</v>
      </c>
      <c r="F161" s="4">
        <v>73.1</v>
      </c>
      <c r="G161" s="11">
        <v>134.39999999999998</v>
      </c>
    </row>
    <row r="162" spans="1:7" ht="42.75">
      <c r="A162" s="9" t="str">
        <f t="shared" si="4"/>
        <v>202305</v>
      </c>
      <c r="B162" s="10" t="s">
        <v>7</v>
      </c>
      <c r="C162" s="10" t="s">
        <v>11</v>
      </c>
      <c r="D162" s="9" t="str">
        <f>"2401135709"</f>
        <v>2401135709</v>
      </c>
      <c r="E162" s="4">
        <v>54.03</v>
      </c>
      <c r="F162" s="4">
        <v>79.68</v>
      </c>
      <c r="G162" s="11">
        <v>133.71</v>
      </c>
    </row>
    <row r="163" spans="1:7" ht="42.75">
      <c r="A163" s="9" t="str">
        <f t="shared" si="4"/>
        <v>202305</v>
      </c>
      <c r="B163" s="10" t="s">
        <v>7</v>
      </c>
      <c r="C163" s="10" t="s">
        <v>11</v>
      </c>
      <c r="D163" s="9" t="str">
        <f>"2401135713"</f>
        <v>2401135713</v>
      </c>
      <c r="E163" s="4">
        <v>72.49</v>
      </c>
      <c r="F163" s="4">
        <v>60.65</v>
      </c>
      <c r="G163" s="11">
        <v>133.14</v>
      </c>
    </row>
    <row r="164" spans="1:7" ht="42.75">
      <c r="A164" s="9" t="str">
        <f t="shared" si="4"/>
        <v>202305</v>
      </c>
      <c r="B164" s="10" t="s">
        <v>7</v>
      </c>
      <c r="C164" s="10" t="s">
        <v>11</v>
      </c>
      <c r="D164" s="9" t="str">
        <f>"2401135714"</f>
        <v>2401135714</v>
      </c>
      <c r="E164" s="4">
        <v>59.78</v>
      </c>
      <c r="F164" s="4">
        <v>73.04</v>
      </c>
      <c r="G164" s="11">
        <v>132.82</v>
      </c>
    </row>
    <row r="165" spans="1:7" ht="42.75">
      <c r="A165" s="9" t="str">
        <f t="shared" si="4"/>
        <v>202305</v>
      </c>
      <c r="B165" s="10" t="s">
        <v>7</v>
      </c>
      <c r="C165" s="10" t="s">
        <v>11</v>
      </c>
      <c r="D165" s="9" t="str">
        <f>"2401135708"</f>
        <v>2401135708</v>
      </c>
      <c r="E165" s="4">
        <v>60.52</v>
      </c>
      <c r="F165" s="4">
        <v>71.64</v>
      </c>
      <c r="G165" s="11">
        <v>132.16</v>
      </c>
    </row>
    <row r="166" spans="1:7" ht="42.75">
      <c r="A166" s="9" t="str">
        <f t="shared" si="4"/>
        <v>202305</v>
      </c>
      <c r="B166" s="10" t="s">
        <v>7</v>
      </c>
      <c r="C166" s="10" t="s">
        <v>11</v>
      </c>
      <c r="D166" s="9" t="str">
        <f>"2401135812"</f>
        <v>2401135812</v>
      </c>
      <c r="E166" s="4">
        <v>62.09</v>
      </c>
      <c r="F166" s="4">
        <v>69.97</v>
      </c>
      <c r="G166" s="11">
        <v>132.06</v>
      </c>
    </row>
    <row r="167" spans="1:7" ht="42.75">
      <c r="A167" s="9" t="str">
        <f t="shared" si="4"/>
        <v>202305</v>
      </c>
      <c r="B167" s="10" t="s">
        <v>7</v>
      </c>
      <c r="C167" s="10" t="s">
        <v>11</v>
      </c>
      <c r="D167" s="9" t="str">
        <f>"2401135728"</f>
        <v>2401135728</v>
      </c>
      <c r="E167" s="4">
        <v>62.46</v>
      </c>
      <c r="F167" s="4">
        <v>68.63</v>
      </c>
      <c r="G167" s="11">
        <v>131.09</v>
      </c>
    </row>
    <row r="168" spans="1:7" ht="42.75">
      <c r="A168" s="9" t="str">
        <f t="shared" si="4"/>
        <v>202305</v>
      </c>
      <c r="B168" s="10" t="s">
        <v>7</v>
      </c>
      <c r="C168" s="10" t="s">
        <v>11</v>
      </c>
      <c r="D168" s="9" t="str">
        <f>"2401135707"</f>
        <v>2401135707</v>
      </c>
      <c r="E168" s="4">
        <v>64.54</v>
      </c>
      <c r="F168" s="4">
        <v>65.31</v>
      </c>
      <c r="G168" s="11">
        <v>129.85000000000002</v>
      </c>
    </row>
    <row r="169" spans="1:7" ht="42.75">
      <c r="A169" s="9" t="str">
        <f t="shared" si="4"/>
        <v>202305</v>
      </c>
      <c r="B169" s="10" t="s">
        <v>7</v>
      </c>
      <c r="C169" s="10" t="s">
        <v>11</v>
      </c>
      <c r="D169" s="9" t="str">
        <f>"2401135810"</f>
        <v>2401135810</v>
      </c>
      <c r="E169" s="4">
        <v>54.66</v>
      </c>
      <c r="F169" s="4">
        <v>74.25</v>
      </c>
      <c r="G169" s="11">
        <v>128.91</v>
      </c>
    </row>
    <row r="170" spans="1:7" ht="42.75">
      <c r="A170" s="9" t="str">
        <f t="shared" si="4"/>
        <v>202305</v>
      </c>
      <c r="B170" s="10" t="s">
        <v>7</v>
      </c>
      <c r="C170" s="10" t="s">
        <v>11</v>
      </c>
      <c r="D170" s="9" t="str">
        <f>"2401135630"</f>
        <v>2401135630</v>
      </c>
      <c r="E170" s="4">
        <v>62.81</v>
      </c>
      <c r="F170" s="4">
        <v>65.7</v>
      </c>
      <c r="G170" s="11">
        <v>128.51</v>
      </c>
    </row>
    <row r="171" spans="1:7" ht="42.75">
      <c r="A171" s="9" t="str">
        <f t="shared" si="4"/>
        <v>202305</v>
      </c>
      <c r="B171" s="10" t="s">
        <v>7</v>
      </c>
      <c r="C171" s="10" t="s">
        <v>11</v>
      </c>
      <c r="D171" s="9" t="str">
        <f>"2401135702"</f>
        <v>2401135702</v>
      </c>
      <c r="E171" s="4">
        <v>58.74</v>
      </c>
      <c r="F171" s="4">
        <v>69.34</v>
      </c>
      <c r="G171" s="11">
        <v>128.08</v>
      </c>
    </row>
    <row r="172" spans="1:7" ht="42.75">
      <c r="A172" s="9" t="str">
        <f t="shared" si="4"/>
        <v>202305</v>
      </c>
      <c r="B172" s="10" t="s">
        <v>7</v>
      </c>
      <c r="C172" s="10" t="s">
        <v>11</v>
      </c>
      <c r="D172" s="9" t="str">
        <f>"2401135705"</f>
        <v>2401135705</v>
      </c>
      <c r="E172" s="4">
        <v>54.91</v>
      </c>
      <c r="F172" s="4">
        <v>71.37</v>
      </c>
      <c r="G172" s="11">
        <v>126.28</v>
      </c>
    </row>
    <row r="173" spans="1:7" ht="42.75">
      <c r="A173" s="9" t="str">
        <f t="shared" si="4"/>
        <v>202305</v>
      </c>
      <c r="B173" s="10" t="s">
        <v>7</v>
      </c>
      <c r="C173" s="10" t="s">
        <v>11</v>
      </c>
      <c r="D173" s="9" t="str">
        <f>"2401135721"</f>
        <v>2401135721</v>
      </c>
      <c r="E173" s="4">
        <v>58.47</v>
      </c>
      <c r="F173" s="4">
        <v>67.69</v>
      </c>
      <c r="G173" s="11">
        <v>126.16</v>
      </c>
    </row>
    <row r="174" spans="1:7" ht="42.75">
      <c r="A174" s="9" t="str">
        <f t="shared" si="4"/>
        <v>202305</v>
      </c>
      <c r="B174" s="10" t="s">
        <v>7</v>
      </c>
      <c r="C174" s="10" t="s">
        <v>11</v>
      </c>
      <c r="D174" s="9" t="str">
        <f>"2401135711"</f>
        <v>2401135711</v>
      </c>
      <c r="E174" s="4">
        <v>60.43</v>
      </c>
      <c r="F174" s="4">
        <v>64.89</v>
      </c>
      <c r="G174" s="11">
        <v>125.32</v>
      </c>
    </row>
    <row r="175" spans="1:7" ht="42.75">
      <c r="A175" s="9" t="str">
        <f t="shared" si="4"/>
        <v>202305</v>
      </c>
      <c r="B175" s="10" t="s">
        <v>7</v>
      </c>
      <c r="C175" s="10" t="s">
        <v>11</v>
      </c>
      <c r="D175" s="9" t="str">
        <f>"2401135808"</f>
        <v>2401135808</v>
      </c>
      <c r="E175" s="4">
        <v>60.78</v>
      </c>
      <c r="F175" s="4">
        <v>64.16</v>
      </c>
      <c r="G175" s="11">
        <v>124.94</v>
      </c>
    </row>
    <row r="176" spans="1:7" ht="42.75">
      <c r="A176" s="9" t="str">
        <f t="shared" si="4"/>
        <v>202305</v>
      </c>
      <c r="B176" s="10" t="s">
        <v>7</v>
      </c>
      <c r="C176" s="10" t="s">
        <v>11</v>
      </c>
      <c r="D176" s="9" t="str">
        <f>"2401135720"</f>
        <v>2401135720</v>
      </c>
      <c r="E176" s="4">
        <v>58.53</v>
      </c>
      <c r="F176" s="4">
        <v>65.12</v>
      </c>
      <c r="G176" s="11">
        <v>123.65</v>
      </c>
    </row>
    <row r="177" spans="1:7" ht="42.75">
      <c r="A177" s="9" t="str">
        <f t="shared" si="4"/>
        <v>202305</v>
      </c>
      <c r="B177" s="10" t="s">
        <v>7</v>
      </c>
      <c r="C177" s="10" t="s">
        <v>11</v>
      </c>
      <c r="D177" s="9" t="str">
        <f>"2401135816"</f>
        <v>2401135816</v>
      </c>
      <c r="E177" s="4">
        <v>58.77</v>
      </c>
      <c r="F177" s="4">
        <v>64.03</v>
      </c>
      <c r="G177" s="11">
        <v>122.80000000000001</v>
      </c>
    </row>
    <row r="178" spans="1:7" ht="42.75">
      <c r="A178" s="9" t="str">
        <f t="shared" si="4"/>
        <v>202305</v>
      </c>
      <c r="B178" s="10" t="s">
        <v>7</v>
      </c>
      <c r="C178" s="10" t="s">
        <v>11</v>
      </c>
      <c r="D178" s="9" t="str">
        <f>"2401135712"</f>
        <v>2401135712</v>
      </c>
      <c r="E178" s="4">
        <v>57.45</v>
      </c>
      <c r="F178" s="4">
        <v>65.31</v>
      </c>
      <c r="G178" s="11">
        <v>122.76</v>
      </c>
    </row>
    <row r="179" spans="1:7" ht="42.75">
      <c r="A179" s="9" t="str">
        <f t="shared" si="4"/>
        <v>202305</v>
      </c>
      <c r="B179" s="10" t="s">
        <v>7</v>
      </c>
      <c r="C179" s="10" t="s">
        <v>11</v>
      </c>
      <c r="D179" s="9" t="str">
        <f>"2401135803"</f>
        <v>2401135803</v>
      </c>
      <c r="E179" s="4">
        <v>55.67</v>
      </c>
      <c r="F179" s="4">
        <v>66.39</v>
      </c>
      <c r="G179" s="11">
        <v>122.06</v>
      </c>
    </row>
    <row r="180" spans="1:7" ht="42.75">
      <c r="A180" s="9" t="str">
        <f t="shared" si="4"/>
        <v>202305</v>
      </c>
      <c r="B180" s="10" t="s">
        <v>7</v>
      </c>
      <c r="C180" s="10" t="s">
        <v>11</v>
      </c>
      <c r="D180" s="9" t="str">
        <f>"2401135628"</f>
        <v>2401135628</v>
      </c>
      <c r="E180" s="4">
        <v>61.31</v>
      </c>
      <c r="F180" s="4">
        <v>59.94</v>
      </c>
      <c r="G180" s="11">
        <v>121.25</v>
      </c>
    </row>
    <row r="181" spans="1:7" ht="42.75">
      <c r="A181" s="9" t="str">
        <f t="shared" si="4"/>
        <v>202305</v>
      </c>
      <c r="B181" s="10" t="s">
        <v>7</v>
      </c>
      <c r="C181" s="10" t="s">
        <v>11</v>
      </c>
      <c r="D181" s="9" t="str">
        <f>"2401135703"</f>
        <v>2401135703</v>
      </c>
      <c r="E181" s="4">
        <v>54.22</v>
      </c>
      <c r="F181" s="4">
        <v>66.4</v>
      </c>
      <c r="G181" s="11">
        <v>120.62</v>
      </c>
    </row>
    <row r="182" spans="1:7" ht="42.75">
      <c r="A182" s="9" t="str">
        <f t="shared" si="4"/>
        <v>202305</v>
      </c>
      <c r="B182" s="10" t="s">
        <v>7</v>
      </c>
      <c r="C182" s="10" t="s">
        <v>11</v>
      </c>
      <c r="D182" s="9" t="str">
        <f>"2401135802"</f>
        <v>2401135802</v>
      </c>
      <c r="E182" s="4">
        <v>54.97</v>
      </c>
      <c r="F182" s="4">
        <v>65.56</v>
      </c>
      <c r="G182" s="11">
        <v>120.53</v>
      </c>
    </row>
    <row r="183" spans="1:7" ht="42.75">
      <c r="A183" s="9" t="str">
        <f t="shared" si="4"/>
        <v>202305</v>
      </c>
      <c r="B183" s="10" t="s">
        <v>7</v>
      </c>
      <c r="C183" s="10" t="s">
        <v>11</v>
      </c>
      <c r="D183" s="9" t="str">
        <f>"2401135722"</f>
        <v>2401135722</v>
      </c>
      <c r="E183" s="4">
        <v>55.46</v>
      </c>
      <c r="F183" s="4">
        <v>64.29</v>
      </c>
      <c r="G183" s="11">
        <v>119.75</v>
      </c>
    </row>
    <row r="184" spans="1:7" ht="42.75">
      <c r="A184" s="9" t="str">
        <f t="shared" si="4"/>
        <v>202305</v>
      </c>
      <c r="B184" s="10" t="s">
        <v>7</v>
      </c>
      <c r="C184" s="10" t="s">
        <v>11</v>
      </c>
      <c r="D184" s="9" t="str">
        <f>"2401135715"</f>
        <v>2401135715</v>
      </c>
      <c r="E184" s="4">
        <v>54.81</v>
      </c>
      <c r="F184" s="4">
        <v>64.74</v>
      </c>
      <c r="G184" s="11">
        <v>119.55</v>
      </c>
    </row>
    <row r="185" spans="1:7" ht="42.75">
      <c r="A185" s="9" t="str">
        <f t="shared" si="4"/>
        <v>202305</v>
      </c>
      <c r="B185" s="10" t="s">
        <v>7</v>
      </c>
      <c r="C185" s="10" t="s">
        <v>11</v>
      </c>
      <c r="D185" s="9" t="str">
        <f>"2401135806"</f>
        <v>2401135806</v>
      </c>
      <c r="E185" s="4">
        <v>51.8</v>
      </c>
      <c r="F185" s="4">
        <v>67.73</v>
      </c>
      <c r="G185" s="11">
        <v>119.53</v>
      </c>
    </row>
    <row r="186" spans="1:7" ht="42.75">
      <c r="A186" s="9" t="str">
        <f t="shared" si="4"/>
        <v>202305</v>
      </c>
      <c r="B186" s="10" t="s">
        <v>7</v>
      </c>
      <c r="C186" s="10" t="s">
        <v>11</v>
      </c>
      <c r="D186" s="9" t="str">
        <f>"2401135814"</f>
        <v>2401135814</v>
      </c>
      <c r="E186" s="4">
        <v>54.74</v>
      </c>
      <c r="F186" s="4">
        <v>64.22</v>
      </c>
      <c r="G186" s="11">
        <v>118.96</v>
      </c>
    </row>
    <row r="187" spans="1:7" ht="42.75">
      <c r="A187" s="9" t="str">
        <f t="shared" si="4"/>
        <v>202305</v>
      </c>
      <c r="B187" s="10" t="s">
        <v>7</v>
      </c>
      <c r="C187" s="10" t="s">
        <v>11</v>
      </c>
      <c r="D187" s="9" t="str">
        <f>"2401135710"</f>
        <v>2401135710</v>
      </c>
      <c r="E187" s="4">
        <v>44.81</v>
      </c>
      <c r="F187" s="4">
        <v>74.06</v>
      </c>
      <c r="G187" s="11">
        <v>118.87</v>
      </c>
    </row>
    <row r="188" spans="1:7" ht="42.75">
      <c r="A188" s="9" t="str">
        <f t="shared" si="4"/>
        <v>202305</v>
      </c>
      <c r="B188" s="10" t="s">
        <v>7</v>
      </c>
      <c r="C188" s="10" t="s">
        <v>11</v>
      </c>
      <c r="D188" s="9" t="str">
        <f>"2401135706"</f>
        <v>2401135706</v>
      </c>
      <c r="E188" s="4">
        <v>48.36</v>
      </c>
      <c r="F188" s="4">
        <v>70.11</v>
      </c>
      <c r="G188" s="11">
        <v>118.47</v>
      </c>
    </row>
    <row r="189" spans="1:7" ht="42.75">
      <c r="A189" s="9" t="str">
        <f t="shared" si="4"/>
        <v>202305</v>
      </c>
      <c r="B189" s="10" t="s">
        <v>7</v>
      </c>
      <c r="C189" s="10" t="s">
        <v>11</v>
      </c>
      <c r="D189" s="9" t="str">
        <f>"2401135727"</f>
        <v>2401135727</v>
      </c>
      <c r="E189" s="4">
        <v>55.33</v>
      </c>
      <c r="F189" s="4">
        <v>62.32</v>
      </c>
      <c r="G189" s="11">
        <v>117.65</v>
      </c>
    </row>
    <row r="190" spans="1:7" ht="42.75">
      <c r="A190" s="9" t="str">
        <f t="shared" si="4"/>
        <v>202305</v>
      </c>
      <c r="B190" s="10" t="s">
        <v>7</v>
      </c>
      <c r="C190" s="10" t="s">
        <v>11</v>
      </c>
      <c r="D190" s="9" t="str">
        <f>"2401135716"</f>
        <v>2401135716</v>
      </c>
      <c r="E190" s="4">
        <v>52.89</v>
      </c>
      <c r="F190" s="4">
        <v>63.78</v>
      </c>
      <c r="G190" s="11">
        <v>116.67</v>
      </c>
    </row>
    <row r="191" spans="1:7" ht="42.75">
      <c r="A191" s="9" t="str">
        <f t="shared" si="4"/>
        <v>202305</v>
      </c>
      <c r="B191" s="10" t="s">
        <v>7</v>
      </c>
      <c r="C191" s="10" t="s">
        <v>11</v>
      </c>
      <c r="D191" s="9" t="str">
        <f>"2401135815"</f>
        <v>2401135815</v>
      </c>
      <c r="E191" s="4">
        <v>51.79</v>
      </c>
      <c r="F191" s="4">
        <v>62.69</v>
      </c>
      <c r="G191" s="11">
        <v>114.47999999999999</v>
      </c>
    </row>
    <row r="192" spans="1:7" ht="42.75">
      <c r="A192" s="9" t="str">
        <f t="shared" si="4"/>
        <v>202305</v>
      </c>
      <c r="B192" s="10" t="s">
        <v>7</v>
      </c>
      <c r="C192" s="10" t="s">
        <v>11</v>
      </c>
      <c r="D192" s="9" t="str">
        <f>"2401135811"</f>
        <v>2401135811</v>
      </c>
      <c r="E192" s="4">
        <v>53.52</v>
      </c>
      <c r="F192" s="4">
        <v>60.08</v>
      </c>
      <c r="G192" s="11">
        <v>113.6</v>
      </c>
    </row>
    <row r="193" spans="1:7" ht="42.75">
      <c r="A193" s="9" t="str">
        <f t="shared" si="4"/>
        <v>202305</v>
      </c>
      <c r="B193" s="10" t="s">
        <v>7</v>
      </c>
      <c r="C193" s="10" t="s">
        <v>11</v>
      </c>
      <c r="D193" s="9" t="str">
        <f>"2401135704"</f>
        <v>2401135704</v>
      </c>
      <c r="E193" s="4">
        <v>52.88</v>
      </c>
      <c r="F193" s="4">
        <v>59.43</v>
      </c>
      <c r="G193" s="11">
        <v>112.31</v>
      </c>
    </row>
    <row r="194" spans="1:7" ht="42.75">
      <c r="A194" s="9" t="str">
        <f t="shared" si="4"/>
        <v>202305</v>
      </c>
      <c r="B194" s="10" t="s">
        <v>7</v>
      </c>
      <c r="C194" s="10" t="s">
        <v>11</v>
      </c>
      <c r="D194" s="9" t="str">
        <f>"2401135807"</f>
        <v>2401135807</v>
      </c>
      <c r="E194" s="4">
        <v>47.94</v>
      </c>
      <c r="F194" s="4">
        <v>62.3</v>
      </c>
      <c r="G194" s="11">
        <v>110.24</v>
      </c>
    </row>
    <row r="195" spans="1:7" ht="42.75">
      <c r="A195" s="9" t="str">
        <f t="shared" si="4"/>
        <v>202305</v>
      </c>
      <c r="B195" s="10" t="s">
        <v>7</v>
      </c>
      <c r="C195" s="10" t="s">
        <v>11</v>
      </c>
      <c r="D195" s="9" t="str">
        <f>"2401135723"</f>
        <v>2401135723</v>
      </c>
      <c r="E195" s="4">
        <v>52.27</v>
      </c>
      <c r="F195" s="4">
        <v>56.11</v>
      </c>
      <c r="G195" s="11">
        <v>108.38</v>
      </c>
    </row>
  </sheetData>
  <sheetProtection/>
  <autoFilter ref="A1:G195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</cp:lastModifiedBy>
  <dcterms:created xsi:type="dcterms:W3CDTF">2016-12-02T08:54:00Z</dcterms:created>
  <dcterms:modified xsi:type="dcterms:W3CDTF">2024-01-23T08:23:47Z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F12A660EEF5A4C47AAB1724117F8DD1B_12</vt:lpwstr>
  </property>
</Properties>
</file>